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ml.chartshapes+xml"/>
  <Override PartName="/xl/charts/chartEx1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Ex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charts/chart1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Kashif Javaid\Dropbox\ACS Digital Marketing\Financial Models For Website\"/>
    </mc:Choice>
  </mc:AlternateContent>
  <xr:revisionPtr revIDLastSave="0" documentId="13_ncr:1_{5445A05E-C9A4-4D5E-B1DE-2E7093DFE968}" xr6:coauthVersionLast="44" xr6:coauthVersionMax="44" xr10:uidLastSave="{00000000-0000-0000-0000-000000000000}"/>
  <bookViews>
    <workbookView xWindow="-108" yWindow="-108" windowWidth="23256" windowHeight="12576" tabRatio="634" activeTab="2" xr2:uid="{00000000-000D-0000-FFFF-FFFF00000000}"/>
  </bookViews>
  <sheets>
    <sheet name="Cover Sheet" sheetId="7" r:id="rId1"/>
    <sheet name="DashBoard 1" sheetId="5" r:id="rId2"/>
    <sheet name="DashBoard 2" sheetId="8" r:id="rId3"/>
    <sheet name="DashBoard 3" sheetId="9" r:id="rId4"/>
  </sheets>
  <externalReferences>
    <externalReference r:id="rId5"/>
    <externalReference r:id="rId6"/>
  </externalReferences>
  <definedNames>
    <definedName name="_xlchart.v1.0" hidden="1">[1]Dashboard_2!$Q$7:$Q$10</definedName>
    <definedName name="_xlchart.v1.1" hidden="1">[1]Dashboard_2!$X$7:$X$10</definedName>
    <definedName name="_xlchart.v1.2" hidden="1">[2]Dashboard_3!$R$14:$R$22</definedName>
    <definedName name="_xlchart.v1.3" hidden="1">[2]Dashboard_3!$U$14:$U$22</definedName>
    <definedName name="CIQWBGuid" hidden="1">"3a76856e-063b-4329-b2c5-ae285df6792b"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41887.7188541667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'DashBoard 1'!$A$1:$O$39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7" i="8" l="1"/>
  <c r="AA42" i="8"/>
  <c r="AA32" i="8"/>
  <c r="AF25" i="8"/>
  <c r="AF17" i="8" s="1"/>
  <c r="AF18" i="8" s="1"/>
  <c r="AE25" i="8"/>
  <c r="AD25" i="8"/>
  <c r="AC25" i="8"/>
  <c r="AC17" i="8" s="1"/>
  <c r="AC18" i="8" s="1"/>
  <c r="AB25" i="8"/>
  <c r="AB17" i="8" s="1"/>
  <c r="AB18" i="8" s="1"/>
  <c r="AA25" i="8"/>
  <c r="Z25" i="8"/>
  <c r="Y25" i="8"/>
  <c r="X25" i="8"/>
  <c r="W25" i="8"/>
  <c r="AE17" i="8"/>
  <c r="AE18" i="8" s="1"/>
  <c r="Y15" i="8"/>
  <c r="Y16" i="8" s="1"/>
  <c r="X15" i="8"/>
  <c r="X16" i="8" s="1"/>
  <c r="AF11" i="8"/>
  <c r="AE11" i="8"/>
  <c r="AD11" i="8"/>
  <c r="AD17" i="8" s="1"/>
  <c r="AD18" i="8" s="1"/>
  <c r="AC11" i="8"/>
  <c r="AB11" i="8"/>
  <c r="AA11" i="8"/>
  <c r="AA15" i="8" s="1"/>
  <c r="AA16" i="8" s="1"/>
  <c r="Z11" i="8"/>
  <c r="Z15" i="8" s="1"/>
  <c r="Z16" i="8" s="1"/>
  <c r="Y11" i="8"/>
  <c r="X11" i="8"/>
  <c r="W11" i="8"/>
  <c r="W15" i="8" s="1"/>
  <c r="W16" i="8" s="1"/>
  <c r="V47" i="9" l="1"/>
  <c r="X46" i="9"/>
  <c r="X45" i="9"/>
  <c r="X44" i="9"/>
  <c r="W44" i="9"/>
  <c r="W45" i="9" s="1"/>
  <c r="X43" i="9"/>
  <c r="X47" i="9" s="1"/>
  <c r="V40" i="9"/>
  <c r="W39" i="9" s="1"/>
  <c r="X39" i="9"/>
  <c r="X38" i="9"/>
  <c r="W38" i="9"/>
  <c r="X37" i="9"/>
  <c r="W37" i="9"/>
  <c r="X36" i="9"/>
  <c r="X40" i="9" s="1"/>
  <c r="V33" i="9"/>
  <c r="X32" i="9"/>
  <c r="X31" i="9"/>
  <c r="X30" i="9"/>
  <c r="W30" i="9"/>
  <c r="W31" i="9" s="1"/>
  <c r="X29" i="9"/>
  <c r="X33" i="9" s="1"/>
  <c r="AB11" i="9"/>
  <c r="AA11" i="9"/>
  <c r="Z11" i="9"/>
  <c r="Y11" i="9"/>
  <c r="X11" i="9"/>
  <c r="X12" i="9" s="1"/>
  <c r="Y12" i="9" s="1"/>
  <c r="Z12" i="9" s="1"/>
  <c r="AA12" i="9" s="1"/>
  <c r="AB12" i="9" s="1"/>
  <c r="M51" i="8"/>
  <c r="M50" i="8"/>
  <c r="F50" i="8"/>
  <c r="M49" i="8"/>
  <c r="F49" i="8"/>
  <c r="F48" i="8"/>
  <c r="F47" i="8"/>
  <c r="M46" i="8"/>
  <c r="M45" i="8"/>
  <c r="M47" i="8" s="1"/>
  <c r="F45" i="8"/>
  <c r="F44" i="8"/>
  <c r="K41" i="8"/>
  <c r="K39" i="8"/>
  <c r="K37" i="8"/>
  <c r="J37" i="8"/>
  <c r="L37" i="8" s="1"/>
  <c r="M37" i="8" s="1"/>
  <c r="K35" i="8"/>
  <c r="J35" i="8"/>
  <c r="L35" i="8" s="1"/>
  <c r="M35" i="8" s="1"/>
  <c r="D35" i="8"/>
  <c r="K33" i="8"/>
  <c r="D37" i="8"/>
  <c r="J33" i="8"/>
  <c r="F51" i="8" l="1"/>
  <c r="F52" i="8" s="1"/>
  <c r="M52" i="8"/>
  <c r="L33" i="8"/>
  <c r="M33" i="8" s="1"/>
  <c r="W40" i="9"/>
  <c r="W46" i="9"/>
  <c r="W47" i="9"/>
  <c r="W32" i="9"/>
  <c r="W33" i="9" s="1"/>
  <c r="D33" i="8"/>
  <c r="J39" i="8" l="1"/>
  <c r="L39" i="8" s="1"/>
  <c r="M39" i="8" s="1"/>
  <c r="J41" i="8"/>
  <c r="L41" i="8" s="1"/>
  <c r="M41" i="8" s="1"/>
  <c r="D39" i="8"/>
  <c r="D41" i="8" s="1"/>
  <c r="N67" i="5" l="1"/>
  <c r="N70" i="5" s="1"/>
  <c r="N72" i="5" s="1"/>
  <c r="K67" i="5"/>
  <c r="K70" i="5" s="1"/>
  <c r="K72" i="5" s="1"/>
  <c r="H67" i="5"/>
  <c r="H70" i="5" s="1"/>
  <c r="H72" i="5" s="1"/>
  <c r="E67" i="5"/>
  <c r="E70" i="5" s="1"/>
  <c r="E72" i="5" s="1"/>
</calcChain>
</file>

<file path=xl/sharedStrings.xml><?xml version="1.0" encoding="utf-8"?>
<sst xmlns="http://schemas.openxmlformats.org/spreadsheetml/2006/main" count="196" uniqueCount="111">
  <si>
    <t>Total</t>
  </si>
  <si>
    <t>EBITDA</t>
  </si>
  <si>
    <t>Revenue</t>
  </si>
  <si>
    <t>EBITDA Margin</t>
  </si>
  <si>
    <t>Feb</t>
  </si>
  <si>
    <t>Mar</t>
  </si>
  <si>
    <t>Apr</t>
  </si>
  <si>
    <t>May</t>
  </si>
  <si>
    <t>Jun</t>
  </si>
  <si>
    <t>Jul</t>
  </si>
  <si>
    <t>Aug</t>
  </si>
  <si>
    <t>Sep</t>
  </si>
  <si>
    <t>Target</t>
  </si>
  <si>
    <t># of Orders</t>
  </si>
  <si>
    <t xml:space="preserve">Jan </t>
  </si>
  <si>
    <t>Oct</t>
  </si>
  <si>
    <t>Nov</t>
  </si>
  <si>
    <t>Dec</t>
  </si>
  <si>
    <t>Growth</t>
  </si>
  <si>
    <t>Raw Data</t>
  </si>
  <si>
    <t>Start</t>
  </si>
  <si>
    <t>Weak</t>
  </si>
  <si>
    <t>OK</t>
  </si>
  <si>
    <t>Strong</t>
  </si>
  <si>
    <t>Range</t>
  </si>
  <si>
    <t>Performance</t>
  </si>
  <si>
    <t>End</t>
  </si>
  <si>
    <t>Website Traffic</t>
  </si>
  <si>
    <t># of Page Views</t>
  </si>
  <si>
    <t>Conversion Rate</t>
  </si>
  <si>
    <t>New Customers</t>
  </si>
  <si>
    <t>#of Orders</t>
  </si>
  <si>
    <t>Table of Contents</t>
  </si>
  <si>
    <t>Notes</t>
  </si>
  <si>
    <t>This Excel model has been prepared for demonstration and training purposes only. It should not be used for any other reason.</t>
  </si>
  <si>
    <t>Sample Excel DashBoards</t>
  </si>
  <si>
    <t xml:space="preserve"> </t>
  </si>
  <si>
    <t>© Corporate Finance Institute</t>
  </si>
  <si>
    <t>Business Unit Revenue ($000)</t>
  </si>
  <si>
    <t>Profit Margin ($000)</t>
  </si>
  <si>
    <t>Historical Results</t>
  </si>
  <si>
    <t xml:space="preserve"> Forecast Period</t>
  </si>
  <si>
    <t>Business 1</t>
  </si>
  <si>
    <t>Business 2</t>
  </si>
  <si>
    <t>Business 3</t>
  </si>
  <si>
    <t>Consolidated</t>
  </si>
  <si>
    <t>COGS</t>
  </si>
  <si>
    <t>Profit Margin</t>
  </si>
  <si>
    <t>Profit Margin%</t>
  </si>
  <si>
    <t>Profit Margin (FCST)</t>
  </si>
  <si>
    <t>2018 Cumulative Revenue ($000)</t>
  </si>
  <si>
    <t>Expenses ($000)</t>
  </si>
  <si>
    <t>Profit Margin% (FCST)</t>
  </si>
  <si>
    <t>Expenses</t>
  </si>
  <si>
    <t>Salaries and Benefits</t>
  </si>
  <si>
    <t>Rent and Overhead</t>
  </si>
  <si>
    <t>Depreciation &amp; Amortization</t>
  </si>
  <si>
    <t>Interest</t>
  </si>
  <si>
    <t>2018 Plan</t>
  </si>
  <si>
    <t>Five-Year Performance Summary</t>
  </si>
  <si>
    <t>Income Statement FY 2018</t>
  </si>
  <si>
    <t>5-Yr Average</t>
  </si>
  <si>
    <t>Trend</t>
  </si>
  <si>
    <t>Actual</t>
  </si>
  <si>
    <t>Plan</t>
  </si>
  <si>
    <t>Variance</t>
  </si>
  <si>
    <t>Var%</t>
  </si>
  <si>
    <t>2018 Balance Sheet</t>
  </si>
  <si>
    <t>Assets</t>
  </si>
  <si>
    <t>Current Assets</t>
  </si>
  <si>
    <t>Profit Margin (%)</t>
  </si>
  <si>
    <t>Non-current Assets</t>
  </si>
  <si>
    <t>Total Assets</t>
  </si>
  <si>
    <t>P&amp;L Summary 2018</t>
  </si>
  <si>
    <t>Balance Sheet Summary 2018</t>
  </si>
  <si>
    <t>Liabilities</t>
  </si>
  <si>
    <t>Current Liabilities</t>
  </si>
  <si>
    <t>Long-term Liabilities</t>
  </si>
  <si>
    <t>Shareholders' Equity</t>
  </si>
  <si>
    <t>Total Liabilities &amp; Shareholders' Equity</t>
  </si>
  <si>
    <t>Total Expenses</t>
  </si>
  <si>
    <t>Net Operating Profit</t>
  </si>
  <si>
    <r>
      <t xml:space="preserve">DASHBOARD TEMPLATE </t>
    </r>
    <r>
      <rPr>
        <b/>
        <sz val="18"/>
        <color rgb="FFFB4F14"/>
        <rFont val="Arial Narrow"/>
        <family val="2"/>
      </rPr>
      <t>ONE</t>
    </r>
  </si>
  <si>
    <t>2018 Net Earnings Waterfall ($000s)</t>
  </si>
  <si>
    <t>Cash from Operations</t>
  </si>
  <si>
    <t>Cash from Investing</t>
  </si>
  <si>
    <t>Cash from Financing</t>
  </si>
  <si>
    <t>Net Change in Cash</t>
  </si>
  <si>
    <t>Cash Balance</t>
  </si>
  <si>
    <t>2018 Net Earnings Waterfall</t>
  </si>
  <si>
    <t>Reveneue</t>
  </si>
  <si>
    <t>Gross Profit</t>
  </si>
  <si>
    <t>Salaries &amp; Benefits</t>
  </si>
  <si>
    <t>Rent &amp; Overhead</t>
  </si>
  <si>
    <t>Depre. &amp; Amort.</t>
  </si>
  <si>
    <t>Taxes</t>
  </si>
  <si>
    <t>Cash Flow and Cash Balance ($000s)</t>
  </si>
  <si>
    <t>2018 Productivity Rate</t>
  </si>
  <si>
    <t>Net Earnings</t>
  </si>
  <si>
    <t>Bus 1</t>
  </si>
  <si>
    <t>Levels</t>
  </si>
  <si>
    <t>Level 1</t>
  </si>
  <si>
    <t>Level 2</t>
  </si>
  <si>
    <t>Level 3</t>
  </si>
  <si>
    <t>Bus 2</t>
  </si>
  <si>
    <t>Bus 3</t>
  </si>
  <si>
    <r>
      <t xml:space="preserve">DASHBOARD TEMPLATE </t>
    </r>
    <r>
      <rPr>
        <b/>
        <sz val="18"/>
        <color rgb="FFFB4F14"/>
        <rFont val="Arial Narrow"/>
        <family val="2"/>
      </rPr>
      <t>TWO</t>
    </r>
  </si>
  <si>
    <r>
      <t xml:space="preserve">DASHBOARD TEMPLATE </t>
    </r>
    <r>
      <rPr>
        <b/>
        <sz val="18"/>
        <color rgb="FFFB4F14"/>
        <rFont val="Arial Narrow"/>
        <family val="2"/>
      </rPr>
      <t>THREE</t>
    </r>
  </si>
  <si>
    <t>Dash Board 1</t>
  </si>
  <si>
    <t>Dash Board 2</t>
  </si>
  <si>
    <t>Dash Board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</si>
</sst>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0.0%"/>
    <numFmt numFmtId="165" formatCode="[$-409]d\-mmm\-yyyy;@"/>
    <numFmt numFmtId="166" formatCode="_(&quot;$&quot;* #,##0_);_(&quot;$&quot;* \(#,##0\);_(&quot;$&quot;* &quot;-&quot;??_);_(@_)"/>
    <numFmt numFmtId="167" formatCode="&quot;$&quot;#,##0"/>
    <numFmt numFmtId="168" formatCode="&quot;$&quot;#,##0_);\(&quot;$&quot;#,##0\)"/>
    <numFmt numFmtId="169" formatCode="0.0%;\(0.0%\)"/>
    <numFmt numFmtId="170" formatCode="_(* #,##0_);_(* \(#,##0\);_(* &quot;-&quot;??_);_(@_)"/>
    <numFmt numFmtId="171" formatCode="_-[$$-409]* #,##0.00_ ;_-[$$-409]* \-#,##0.00\ ;_-[$$-409]* &quot;-&quot;??_ ;_-@_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22"/>
      <color theme="0"/>
      <name val="Segoe UI"/>
      <family val="2"/>
    </font>
    <font>
      <b/>
      <sz val="11"/>
      <color theme="1"/>
      <name val="Segoe UI"/>
      <family val="2"/>
    </font>
    <font>
      <sz val="10"/>
      <color rgb="FFFB4F14"/>
      <name val="Arial"/>
      <family val="2"/>
    </font>
    <font>
      <u/>
      <sz val="10"/>
      <color theme="1"/>
      <name val="Segoe UI"/>
      <family val="2"/>
    </font>
    <font>
      <sz val="11"/>
      <color theme="0"/>
      <name val="Segoe UI"/>
      <family val="2"/>
    </font>
    <font>
      <b/>
      <sz val="11"/>
      <name val="Arial"/>
      <family val="2"/>
    </font>
    <font>
      <sz val="11"/>
      <color theme="1"/>
      <name val="Open Sans"/>
      <family val="2"/>
    </font>
    <font>
      <sz val="9"/>
      <color theme="2"/>
      <name val="Open Sans"/>
      <family val="2"/>
    </font>
    <font>
      <sz val="9"/>
      <color theme="1"/>
      <name val="Open Sans"/>
      <family val="2"/>
    </font>
    <font>
      <b/>
      <sz val="11"/>
      <name val="Open Sans"/>
      <family val="2"/>
    </font>
    <font>
      <b/>
      <sz val="11"/>
      <color theme="0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sz val="11"/>
      <color rgb="FF0000FF"/>
      <name val="Open Sans"/>
      <family val="2"/>
    </font>
    <font>
      <sz val="11"/>
      <name val="Open Sans"/>
      <family val="2"/>
    </font>
    <font>
      <sz val="10"/>
      <name val="Open Sans"/>
      <family val="2"/>
    </font>
    <font>
      <b/>
      <sz val="18"/>
      <color theme="0"/>
      <name val="Arial Narrow"/>
      <family val="2"/>
    </font>
    <font>
      <b/>
      <sz val="18"/>
      <color theme="1"/>
      <name val="Arial Narrow"/>
      <family val="2"/>
    </font>
    <font>
      <b/>
      <sz val="18"/>
      <color theme="1" tint="0.14999847407452621"/>
      <name val="Arial Narrow"/>
      <family val="2"/>
    </font>
    <font>
      <b/>
      <sz val="18"/>
      <color rgb="FFFB4F14"/>
      <name val="Arial Narrow"/>
      <family val="2"/>
    </font>
    <font>
      <b/>
      <sz val="11"/>
      <color theme="1"/>
      <name val="Open Sans"/>
    </font>
    <font>
      <b/>
      <sz val="11"/>
      <name val="Open Sans"/>
    </font>
    <font>
      <b/>
      <sz val="11"/>
      <color rgb="FF0000FF"/>
      <name val="Open Sans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8496"/>
        <bgColor indexed="64"/>
      </patternFill>
    </fill>
    <fill>
      <patternFill patternType="solid">
        <fgColor rgb="FFFB4F14"/>
        <bgColor indexed="64"/>
      </patternFill>
    </fill>
    <fill>
      <patternFill patternType="solid">
        <fgColor rgb="FF03848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1E8496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applyAlignment="1"/>
    <xf numFmtId="0" fontId="6" fillId="0" borderId="0" xfId="0" applyFont="1"/>
    <xf numFmtId="0" fontId="2" fillId="0" borderId="0" xfId="0" applyFont="1" applyBorder="1" applyAlignment="1">
      <alignment horizontal="centerContinuous"/>
    </xf>
    <xf numFmtId="9" fontId="2" fillId="0" borderId="0" xfId="1" applyFont="1"/>
    <xf numFmtId="0" fontId="0" fillId="0" borderId="0" xfId="0" applyAlignment="1">
      <alignment horizontal="center" vertical="center"/>
    </xf>
    <xf numFmtId="0" fontId="7" fillId="2" borderId="0" xfId="0" applyFont="1" applyFill="1"/>
    <xf numFmtId="164" fontId="8" fillId="0" borderId="0" xfId="1" applyNumberFormat="1" applyFont="1"/>
    <xf numFmtId="164" fontId="2" fillId="0" borderId="0" xfId="1" applyNumberFormat="1" applyFont="1"/>
    <xf numFmtId="0" fontId="8" fillId="0" borderId="0" xfId="0" applyFont="1"/>
    <xf numFmtId="0" fontId="8" fillId="0" borderId="1" xfId="0" applyFont="1" applyBorder="1"/>
    <xf numFmtId="0" fontId="9" fillId="2" borderId="0" xfId="0" applyFont="1" applyFill="1"/>
    <xf numFmtId="0" fontId="12" fillId="4" borderId="0" xfId="3" applyFont="1" applyFill="1"/>
    <xf numFmtId="0" fontId="12" fillId="5" borderId="0" xfId="3" applyFont="1" applyFill="1"/>
    <xf numFmtId="0" fontId="12" fillId="3" borderId="0" xfId="3" applyFont="1" applyFill="1"/>
    <xf numFmtId="0" fontId="14" fillId="3" borderId="0" xfId="3" applyFont="1" applyFill="1" applyAlignment="1">
      <alignment horizontal="right"/>
    </xf>
    <xf numFmtId="0" fontId="12" fillId="3" borderId="0" xfId="3" applyFont="1" applyFill="1" applyProtection="1">
      <protection locked="0"/>
    </xf>
    <xf numFmtId="0" fontId="12" fillId="3" borderId="0" xfId="3" applyFont="1" applyFill="1" applyAlignment="1">
      <alignment horizontal="right"/>
    </xf>
    <xf numFmtId="0" fontId="14" fillId="3" borderId="0" xfId="3" applyFont="1" applyFill="1" applyProtection="1">
      <protection locked="0"/>
    </xf>
    <xf numFmtId="0" fontId="15" fillId="3" borderId="0" xfId="4" applyFont="1" applyFill="1" applyAlignment="1" applyProtection="1">
      <alignment horizontal="left" indent="1"/>
      <protection locked="0"/>
    </xf>
    <xf numFmtId="0" fontId="12" fillId="3" borderId="1" xfId="3" applyFont="1" applyFill="1" applyBorder="1"/>
    <xf numFmtId="0" fontId="10" fillId="3" borderId="0" xfId="4" applyFill="1"/>
    <xf numFmtId="0" fontId="16" fillId="3" borderId="0" xfId="4" applyFont="1" applyFill="1"/>
    <xf numFmtId="0" fontId="17" fillId="5" borderId="0" xfId="3" applyFont="1" applyFill="1"/>
    <xf numFmtId="0" fontId="17" fillId="4" borderId="0" xfId="3" applyFont="1" applyFill="1"/>
    <xf numFmtId="0" fontId="7" fillId="4" borderId="0" xfId="0" applyFont="1" applyFill="1"/>
    <xf numFmtId="0" fontId="9" fillId="4" borderId="0" xfId="0" applyFont="1" applyFill="1"/>
    <xf numFmtId="0" fontId="2" fillId="0" borderId="0" xfId="0" applyFont="1" applyAlignment="1">
      <alignment horizontal="left" indent="1"/>
    </xf>
    <xf numFmtId="0" fontId="6" fillId="0" borderId="5" xfId="0" applyFont="1" applyBorder="1" applyAlignment="1">
      <alignment horizontal="right"/>
    </xf>
    <xf numFmtId="0" fontId="2" fillId="0" borderId="6" xfId="0" applyFont="1" applyBorder="1"/>
    <xf numFmtId="37" fontId="8" fillId="0" borderId="7" xfId="0" applyNumberFormat="1" applyFont="1" applyBorder="1"/>
    <xf numFmtId="37" fontId="8" fillId="0" borderId="8" xfId="0" applyNumberFormat="1" applyFont="1" applyBorder="1"/>
    <xf numFmtId="164" fontId="8" fillId="0" borderId="8" xfId="1" applyNumberFormat="1" applyFont="1" applyBorder="1"/>
    <xf numFmtId="164" fontId="8" fillId="0" borderId="4" xfId="1" applyNumberFormat="1" applyFont="1" applyBorder="1"/>
    <xf numFmtId="0" fontId="6" fillId="0" borderId="10" xfId="0" applyFont="1" applyBorder="1" applyAlignment="1">
      <alignment horizontal="right"/>
    </xf>
    <xf numFmtId="0" fontId="2" fillId="0" borderId="11" xfId="0" applyFont="1" applyBorder="1"/>
    <xf numFmtId="37" fontId="8" fillId="0" borderId="12" xfId="0" applyNumberFormat="1" applyFont="1" applyBorder="1"/>
    <xf numFmtId="37" fontId="8" fillId="0" borderId="13" xfId="0" applyNumberFormat="1" applyFont="1" applyBorder="1"/>
    <xf numFmtId="164" fontId="8" fillId="0" borderId="13" xfId="1" applyNumberFormat="1" applyFont="1" applyBorder="1"/>
    <xf numFmtId="164" fontId="8" fillId="0" borderId="9" xfId="1" applyNumberFormat="1" applyFont="1" applyBorder="1"/>
    <xf numFmtId="37" fontId="8" fillId="0" borderId="4" xfId="0" applyNumberFormat="1" applyFont="1" applyBorder="1"/>
    <xf numFmtId="37" fontId="8" fillId="0" borderId="9" xfId="0" applyNumberFormat="1" applyFont="1" applyBorder="1"/>
    <xf numFmtId="37" fontId="2" fillId="0" borderId="2" xfId="0" applyNumberFormat="1" applyFont="1" applyBorder="1"/>
    <xf numFmtId="0" fontId="2" fillId="7" borderId="0" xfId="0" applyFont="1" applyFill="1"/>
    <xf numFmtId="0" fontId="6" fillId="7" borderId="0" xfId="0" applyFont="1" applyFill="1"/>
    <xf numFmtId="0" fontId="2" fillId="7" borderId="1" xfId="0" applyFont="1" applyFill="1" applyBorder="1"/>
    <xf numFmtId="0" fontId="2" fillId="3" borderId="0" xfId="0" applyFont="1" applyFill="1"/>
    <xf numFmtId="0" fontId="6" fillId="8" borderId="2" xfId="0" applyFont="1" applyFill="1" applyBorder="1"/>
    <xf numFmtId="0" fontId="18" fillId="8" borderId="2" xfId="0" applyFont="1" applyFill="1" applyBorder="1"/>
    <xf numFmtId="9" fontId="8" fillId="7" borderId="0" xfId="1" applyFont="1" applyFill="1" applyAlignment="1">
      <alignment horizontal="left"/>
    </xf>
    <xf numFmtId="0" fontId="19" fillId="0" borderId="0" xfId="0" applyFont="1"/>
    <xf numFmtId="165" fontId="20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166" fontId="19" fillId="0" borderId="0" xfId="0" applyNumberFormat="1" applyFont="1"/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Continuous"/>
    </xf>
    <xf numFmtId="0" fontId="25" fillId="0" borderId="0" xfId="0" applyFont="1"/>
    <xf numFmtId="166" fontId="26" fillId="0" borderId="0" xfId="6" applyNumberFormat="1" applyFont="1"/>
    <xf numFmtId="166" fontId="27" fillId="0" borderId="0" xfId="6" applyNumberFormat="1" applyFont="1"/>
    <xf numFmtId="0" fontId="19" fillId="0" borderId="0" xfId="0" applyFont="1" applyAlignment="1">
      <alignment horizontal="center" vertical="center"/>
    </xf>
    <xf numFmtId="37" fontId="19" fillId="0" borderId="0" xfId="0" applyNumberFormat="1" applyFont="1"/>
    <xf numFmtId="9" fontId="27" fillId="0" borderId="0" xfId="1" applyFont="1"/>
    <xf numFmtId="9" fontId="19" fillId="0" borderId="0" xfId="1" applyFont="1"/>
    <xf numFmtId="0" fontId="19" fillId="0" borderId="0" xfId="0" applyFont="1" applyAlignment="1">
      <alignment horizontal="left" indent="1"/>
    </xf>
    <xf numFmtId="166" fontId="19" fillId="0" borderId="0" xfId="6" applyNumberFormat="1" applyFont="1"/>
    <xf numFmtId="0" fontId="19" fillId="7" borderId="0" xfId="0" applyFont="1" applyFill="1"/>
    <xf numFmtId="0" fontId="19" fillId="0" borderId="0" xfId="0" applyFont="1" applyAlignment="1">
      <alignment horizontal="left" indent="2"/>
    </xf>
    <xf numFmtId="0" fontId="25" fillId="0" borderId="0" xfId="0" applyFont="1" applyAlignment="1">
      <alignment horizontal="left" indent="2"/>
    </xf>
    <xf numFmtId="0" fontId="28" fillId="0" borderId="0" xfId="0" applyFont="1"/>
    <xf numFmtId="0" fontId="0" fillId="0" borderId="0" xfId="0" applyAlignment="1">
      <alignment horizontal="right"/>
    </xf>
    <xf numFmtId="0" fontId="28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4" fontId="19" fillId="0" borderId="0" xfId="1" applyNumberFormat="1" applyFont="1"/>
    <xf numFmtId="0" fontId="0" fillId="0" borderId="14" xfId="0" applyBorder="1" applyAlignment="1">
      <alignment horizontal="right"/>
    </xf>
    <xf numFmtId="167" fontId="0" fillId="0" borderId="15" xfId="0" applyNumberFormat="1" applyBorder="1"/>
    <xf numFmtId="0" fontId="0" fillId="0" borderId="1" xfId="0" applyBorder="1"/>
    <xf numFmtId="168" fontId="0" fillId="0" borderId="15" xfId="0" applyNumberFormat="1" applyBorder="1"/>
    <xf numFmtId="168" fontId="0" fillId="0" borderId="1" xfId="0" applyNumberFormat="1" applyBorder="1"/>
    <xf numFmtId="169" fontId="0" fillId="0" borderId="1" xfId="0" applyNumberFormat="1" applyBorder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  <xf numFmtId="164" fontId="0" fillId="0" borderId="0" xfId="1" applyNumberFormat="1" applyFont="1"/>
    <xf numFmtId="169" fontId="0" fillId="0" borderId="0" xfId="0" applyNumberFormat="1"/>
    <xf numFmtId="0" fontId="27" fillId="0" borderId="0" xfId="0" applyFont="1"/>
    <xf numFmtId="0" fontId="19" fillId="0" borderId="0" xfId="0" applyFont="1" applyAlignment="1">
      <alignment horizontal="center"/>
    </xf>
    <xf numFmtId="0" fontId="11" fillId="0" borderId="0" xfId="0" applyFont="1"/>
    <xf numFmtId="168" fontId="11" fillId="0" borderId="0" xfId="0" applyNumberFormat="1" applyFont="1"/>
    <xf numFmtId="0" fontId="0" fillId="0" borderId="0" xfId="0" applyAlignment="1">
      <alignment horizontal="left" indent="1"/>
    </xf>
    <xf numFmtId="0" fontId="11" fillId="0" borderId="16" xfId="0" applyFont="1" applyBorder="1"/>
    <xf numFmtId="168" fontId="11" fillId="0" borderId="16" xfId="0" applyNumberFormat="1" applyFont="1" applyBorder="1"/>
    <xf numFmtId="0" fontId="0" fillId="0" borderId="17" xfId="0" applyBorder="1"/>
    <xf numFmtId="168" fontId="0" fillId="0" borderId="17" xfId="0" applyNumberFormat="1" applyBorder="1"/>
    <xf numFmtId="0" fontId="29" fillId="0" borderId="0" xfId="0" applyFont="1" applyFill="1" applyBorder="1"/>
    <xf numFmtId="0" fontId="30" fillId="0" borderId="0" xfId="0" applyFont="1" applyFill="1"/>
    <xf numFmtId="0" fontId="31" fillId="0" borderId="0" xfId="0" quotePrefix="1" applyFont="1" applyFill="1" applyBorder="1"/>
    <xf numFmtId="0" fontId="2" fillId="0" borderId="18" xfId="0" applyFont="1" applyBorder="1"/>
    <xf numFmtId="0" fontId="23" fillId="5" borderId="0" xfId="0" applyFont="1" applyFill="1" applyAlignment="1">
      <alignment horizontal="centerContinuous" vertical="center"/>
    </xf>
    <xf numFmtId="0" fontId="23" fillId="4" borderId="0" xfId="0" applyFont="1" applyFill="1" applyAlignment="1">
      <alignment horizontal="centerContinuous" vertical="center"/>
    </xf>
    <xf numFmtId="0" fontId="23" fillId="9" borderId="0" xfId="0" applyFont="1" applyFill="1" applyAlignment="1">
      <alignment horizontal="centerContinuous" vertical="center"/>
    </xf>
    <xf numFmtId="0" fontId="24" fillId="9" borderId="0" xfId="0" applyFont="1" applyFill="1" applyAlignment="1">
      <alignment horizontal="centerContinuous" vertical="center"/>
    </xf>
    <xf numFmtId="0" fontId="23" fillId="9" borderId="0" xfId="0" applyFont="1" applyFill="1" applyAlignment="1">
      <alignment horizontal="right"/>
    </xf>
    <xf numFmtId="0" fontId="24" fillId="5" borderId="0" xfId="0" applyFont="1" applyFill="1" applyAlignment="1">
      <alignment horizontal="centerContinuous" vertical="center"/>
    </xf>
    <xf numFmtId="0" fontId="23" fillId="5" borderId="0" xfId="0" applyFont="1" applyFill="1" applyAlignment="1">
      <alignment horizontal="right"/>
    </xf>
    <xf numFmtId="0" fontId="19" fillId="0" borderId="2" xfId="0" applyFont="1" applyBorder="1" applyAlignment="1">
      <alignment horizontal="left"/>
    </xf>
    <xf numFmtId="0" fontId="19" fillId="0" borderId="2" xfId="0" applyFont="1" applyBorder="1"/>
    <xf numFmtId="166" fontId="26" fillId="0" borderId="2" xfId="6" applyNumberFormat="1" applyFont="1" applyBorder="1"/>
    <xf numFmtId="0" fontId="19" fillId="0" borderId="2" xfId="0" applyFont="1" applyBorder="1" applyAlignment="1">
      <alignment horizontal="left" indent="1"/>
    </xf>
    <xf numFmtId="0" fontId="25" fillId="0" borderId="0" xfId="0" applyFont="1" applyAlignment="1">
      <alignment horizontal="left"/>
    </xf>
    <xf numFmtId="170" fontId="19" fillId="0" borderId="0" xfId="5" applyNumberFormat="1" applyFont="1"/>
    <xf numFmtId="170" fontId="19" fillId="0" borderId="0" xfId="0" applyNumberFormat="1" applyFont="1"/>
    <xf numFmtId="0" fontId="19" fillId="0" borderId="3" xfId="0" applyFont="1" applyBorder="1" applyAlignment="1">
      <alignment horizontal="center"/>
    </xf>
    <xf numFmtId="164" fontId="26" fillId="0" borderId="0" xfId="1" applyNumberFormat="1" applyFont="1"/>
    <xf numFmtId="164" fontId="19" fillId="0" borderId="3" xfId="1" applyNumberFormat="1" applyFont="1" applyBorder="1"/>
    <xf numFmtId="170" fontId="26" fillId="0" borderId="0" xfId="5" applyNumberFormat="1" applyFont="1" applyBorder="1"/>
    <xf numFmtId="0" fontId="25" fillId="0" borderId="19" xfId="0" applyFont="1" applyBorder="1" applyAlignment="1">
      <alignment horizontal="right"/>
    </xf>
    <xf numFmtId="166" fontId="19" fillId="0" borderId="2" xfId="0" applyNumberFormat="1" applyFont="1" applyBorder="1"/>
    <xf numFmtId="0" fontId="33" fillId="7" borderId="19" xfId="0" applyFont="1" applyFill="1" applyBorder="1" applyAlignment="1">
      <alignment horizontal="left" indent="1"/>
    </xf>
    <xf numFmtId="0" fontId="33" fillId="7" borderId="19" xfId="0" applyFont="1" applyFill="1" applyBorder="1"/>
    <xf numFmtId="171" fontId="33" fillId="7" borderId="19" xfId="6" applyNumberFormat="1" applyFont="1" applyFill="1" applyBorder="1"/>
    <xf numFmtId="166" fontId="34" fillId="7" borderId="19" xfId="6" applyNumberFormat="1" applyFont="1" applyFill="1" applyBorder="1"/>
    <xf numFmtId="166" fontId="35" fillId="7" borderId="19" xfId="6" applyNumberFormat="1" applyFont="1" applyFill="1" applyBorder="1"/>
    <xf numFmtId="0" fontId="33" fillId="0" borderId="0" xfId="0" applyFont="1"/>
    <xf numFmtId="164" fontId="33" fillId="0" borderId="0" xfId="1" applyNumberFormat="1" applyFont="1"/>
    <xf numFmtId="0" fontId="19" fillId="7" borderId="3" xfId="0" applyFont="1" applyFill="1" applyBorder="1" applyAlignment="1">
      <alignment horizontal="center"/>
    </xf>
    <xf numFmtId="164" fontId="19" fillId="7" borderId="0" xfId="1" applyNumberFormat="1" applyFont="1" applyFill="1"/>
    <xf numFmtId="164" fontId="26" fillId="7" borderId="0" xfId="1" applyNumberFormat="1" applyFont="1" applyFill="1"/>
    <xf numFmtId="164" fontId="26" fillId="7" borderId="3" xfId="1" applyNumberFormat="1" applyFont="1" applyFill="1" applyBorder="1"/>
    <xf numFmtId="164" fontId="33" fillId="7" borderId="0" xfId="1" applyNumberFormat="1" applyFont="1" applyFill="1"/>
    <xf numFmtId="166" fontId="19" fillId="10" borderId="0" xfId="6" applyNumberFormat="1" applyFont="1" applyFill="1"/>
    <xf numFmtId="9" fontId="19" fillId="10" borderId="0" xfId="1" applyFont="1" applyFill="1"/>
    <xf numFmtId="37" fontId="19" fillId="10" borderId="0" xfId="0" applyNumberFormat="1" applyFont="1" applyFill="1"/>
    <xf numFmtId="0" fontId="19" fillId="10" borderId="0" xfId="0" applyFont="1" applyFill="1"/>
    <xf numFmtId="1" fontId="19" fillId="10" borderId="0" xfId="0" applyNumberFormat="1" applyFont="1" applyFill="1"/>
    <xf numFmtId="166" fontId="19" fillId="10" borderId="0" xfId="0" applyNumberFormat="1" applyFont="1" applyFill="1"/>
    <xf numFmtId="0" fontId="13" fillId="6" borderId="0" xfId="3" applyFont="1" applyFill="1" applyAlignment="1" applyProtection="1">
      <alignment horizontal="left" vertical="center"/>
      <protection locked="0"/>
    </xf>
    <xf numFmtId="0" fontId="4" fillId="5" borderId="0" xfId="0" applyFont="1" applyFill="1" applyAlignment="1">
      <alignment horizontal="center" vertical="center" textRotation="90"/>
    </xf>
    <xf numFmtId="0" fontId="5" fillId="5" borderId="0" xfId="0" applyFont="1" applyFill="1" applyAlignment="1">
      <alignment horizontal="center" vertical="center" textRotation="90"/>
    </xf>
    <xf numFmtId="0" fontId="4" fillId="4" borderId="0" xfId="0" applyFont="1" applyFill="1" applyAlignment="1">
      <alignment horizontal="center" vertical="center" textRotation="90"/>
    </xf>
    <xf numFmtId="0" fontId="5" fillId="4" borderId="0" xfId="0" applyFont="1" applyFill="1" applyAlignment="1">
      <alignment horizontal="center" vertical="center" textRotation="90"/>
    </xf>
  </cellXfs>
  <cellStyles count="7">
    <cellStyle name="Comma" xfId="5" builtinId="3"/>
    <cellStyle name="Comma 2" xfId="2" xr:uid="{00000000-0005-0000-0000-000000000000}"/>
    <cellStyle name="Currency" xfId="6" builtinId="4"/>
    <cellStyle name="Hyperlink 2 2" xfId="4" xr:uid="{28755709-E5DD-4BE4-B0C9-A20D35893B9C}"/>
    <cellStyle name="Normal" xfId="0" builtinId="0"/>
    <cellStyle name="Normal 2 2" xfId="3" xr:uid="{61CCC287-6B3B-425F-9D87-D49659C9C2B7}"/>
    <cellStyle name="Percent" xfId="1" builtinId="5"/>
  </cellStyles>
  <dxfs count="0"/>
  <tableStyles count="0" defaultTableStyle="TableStyleMedium2" defaultPivotStyle="PivotStyleLight16"/>
  <colors>
    <mruColors>
      <color rgb="FFFA621C"/>
      <color rgb="FFFB4F14"/>
      <color rgb="FF1E8496"/>
      <color rgb="FF132E57"/>
      <color rgb="FF0000FF"/>
      <color rgb="FFED942D"/>
      <color rgb="FFED93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16971337789671"/>
          <c:y val="0.16434765523976175"/>
          <c:w val="0.52787467191601045"/>
          <c:h val="0.8329166666666666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E4-4D66-BB16-399535583ED2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E4-4D66-BB16-399535583ED2}"/>
              </c:ext>
            </c:extLst>
          </c:dPt>
          <c:dPt>
            <c:idx val="2"/>
            <c:bubble3D val="0"/>
            <c:spPr>
              <a:solidFill>
                <a:srgbClr val="1E849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E4-4D66-BB16-399535583ED2}"/>
              </c:ext>
            </c:extLst>
          </c:dPt>
          <c:dPt>
            <c:idx val="3"/>
            <c:bubble3D val="0"/>
            <c:spPr>
              <a:solidFill>
                <a:srgbClr val="132E57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E4-4D66-BB16-399535583ED2}"/>
              </c:ext>
            </c:extLst>
          </c:dPt>
          <c:dPt>
            <c:idx val="4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E4-4D66-BB16-399535583ED2}"/>
              </c:ext>
            </c:extLst>
          </c:dPt>
          <c:cat>
            <c:strRef>
              <c:f>'DashBoard 1'!$D$70:$D$72</c:f>
              <c:strCache>
                <c:ptCount val="3"/>
                <c:pt idx="0">
                  <c:v>Start</c:v>
                </c:pt>
                <c:pt idx="1">
                  <c:v>75%</c:v>
                </c:pt>
                <c:pt idx="2">
                  <c:v>End</c:v>
                </c:pt>
              </c:strCache>
            </c:strRef>
          </c:cat>
          <c:val>
            <c:numRef>
              <c:f>'DashBoard 1'!$N$63:$N$67</c:f>
              <c:numCache>
                <c:formatCode>General</c:formatCode>
                <c:ptCount val="5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0.89999999999999991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E4-4D66-BB16-399535583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6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7E4-4D66-BB16-399535583ED2}"/>
              </c:ext>
            </c:extLst>
          </c:dPt>
          <c:dPt>
            <c:idx val="1"/>
            <c:bubble3D val="0"/>
            <c:spPr>
              <a:solidFill>
                <a:srgbClr val="FA621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7E4-4D66-BB16-399535583ED2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7E4-4D66-BB16-399535583ED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E4-4D66-BB16-399535583E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E4-4D66-BB16-399535583E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'DashBoard 1'!$M$70:$M$72</c:f>
              <c:strCache>
                <c:ptCount val="3"/>
                <c:pt idx="0">
                  <c:v>Start</c:v>
                </c:pt>
                <c:pt idx="1">
                  <c:v>65%</c:v>
                </c:pt>
                <c:pt idx="2">
                  <c:v>End</c:v>
                </c:pt>
              </c:strCache>
            </c:strRef>
          </c:cat>
          <c:val>
            <c:numRef>
              <c:f>'DashBoard 1'!$N$70:$N$72</c:f>
              <c:numCache>
                <c:formatCode>General</c:formatCode>
                <c:ptCount val="3"/>
                <c:pt idx="0">
                  <c:v>130.00000000000003</c:v>
                </c:pt>
                <c:pt idx="1">
                  <c:v>4</c:v>
                </c:pt>
                <c:pt idx="2">
                  <c:v>225.99999999999997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7E4-4D66-BB16-399535583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2003499562554"/>
          <c:y val="5.0925925925925923E-2"/>
          <c:w val="0.85355774278215224"/>
          <c:h val="0.80521580635753864"/>
        </c:manualLayout>
      </c:layout>
      <c:areaChart>
        <c:grouping val="stacked"/>
        <c:varyColors val="0"/>
        <c:ser>
          <c:idx val="0"/>
          <c:order val="0"/>
          <c:tx>
            <c:strRef>
              <c:f>[1]Dashboard_2!$Q$20</c:f>
              <c:strCache>
                <c:ptCount val="1"/>
                <c:pt idx="0">
                  <c:v>Salaries and Benefits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cat>
            <c:numRef>
              <c:f>[1]Dashboard_2!$T$5:$AC$5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[1]Dashboard_2!$T$20:$AC$20</c:f>
              <c:numCache>
                <c:formatCode>General</c:formatCode>
                <c:ptCount val="10"/>
                <c:pt idx="0">
                  <c:v>70854</c:v>
                </c:pt>
                <c:pt idx="1">
                  <c:v>77974</c:v>
                </c:pt>
                <c:pt idx="2">
                  <c:v>81616</c:v>
                </c:pt>
                <c:pt idx="3">
                  <c:v>79006</c:v>
                </c:pt>
                <c:pt idx="4">
                  <c:v>85735</c:v>
                </c:pt>
                <c:pt idx="5">
                  <c:v>93251.030800000008</c:v>
                </c:pt>
                <c:pt idx="6">
                  <c:v>99602.602844000008</c:v>
                </c:pt>
                <c:pt idx="7">
                  <c:v>109483.06949451999</c:v>
                </c:pt>
                <c:pt idx="8">
                  <c:v>113938.60019863164</c:v>
                </c:pt>
                <c:pt idx="9">
                  <c:v>122019.53279673966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6-477E-A122-BB1C2CF04137}"/>
            </c:ext>
          </c:extLst>
        </c:ser>
        <c:ser>
          <c:idx val="1"/>
          <c:order val="1"/>
          <c:tx>
            <c:strRef>
              <c:f>[1]Dashboard_2!$Q$21</c:f>
              <c:strCache>
                <c:ptCount val="1"/>
                <c:pt idx="0">
                  <c:v>Rent and Overhead</c:v>
                </c:pt>
              </c:strCache>
            </c:strRef>
          </c:tx>
          <c:spPr>
            <a:solidFill>
              <a:srgbClr val="1E8496"/>
            </a:solidFill>
            <a:ln>
              <a:solidFill>
                <a:srgbClr val="1E8496"/>
              </a:solidFill>
            </a:ln>
            <a:effectLst/>
          </c:spPr>
          <c:cat>
            <c:numRef>
              <c:f>[1]Dashboard_2!$T$5:$AC$5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[1]Dashboard_2!$T$21:$AC$21</c:f>
              <c:numCache>
                <c:formatCode>General</c:formatCode>
                <c:ptCount val="10"/>
                <c:pt idx="0">
                  <c:v>32789</c:v>
                </c:pt>
                <c:pt idx="1">
                  <c:v>35375</c:v>
                </c:pt>
                <c:pt idx="2">
                  <c:v>35261</c:v>
                </c:pt>
                <c:pt idx="3">
                  <c:v>38060</c:v>
                </c:pt>
                <c:pt idx="4">
                  <c:v>39236</c:v>
                </c:pt>
                <c:pt idx="5">
                  <c:v>41211</c:v>
                </c:pt>
                <c:pt idx="6">
                  <c:v>40518</c:v>
                </c:pt>
                <c:pt idx="7">
                  <c:v>43010</c:v>
                </c:pt>
                <c:pt idx="8">
                  <c:v>43800</c:v>
                </c:pt>
                <c:pt idx="9">
                  <c:v>55000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6-477E-A122-BB1C2CF04137}"/>
            </c:ext>
          </c:extLst>
        </c:ser>
        <c:ser>
          <c:idx val="2"/>
          <c:order val="2"/>
          <c:tx>
            <c:strRef>
              <c:f>[1]Dashboard_2!$Q$22</c:f>
              <c:strCache>
                <c:ptCount val="1"/>
                <c:pt idx="0">
                  <c:v>Depreciation &amp; Amortization</c:v>
                </c:pt>
              </c:strCache>
            </c:strRef>
          </c:tx>
          <c:spPr>
            <a:solidFill>
              <a:srgbClr val="FB4F14"/>
            </a:solidFill>
            <a:ln>
              <a:noFill/>
            </a:ln>
            <a:effectLst/>
          </c:spPr>
          <c:cat>
            <c:numRef>
              <c:f>[1]Dashboard_2!$T$5:$AC$5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[1]Dashboard_2!$T$22:$AC$22</c:f>
              <c:numCache>
                <c:formatCode>General</c:formatCode>
                <c:ptCount val="10"/>
                <c:pt idx="0">
                  <c:v>48741</c:v>
                </c:pt>
                <c:pt idx="1">
                  <c:v>54450</c:v>
                </c:pt>
                <c:pt idx="2">
                  <c:v>51615</c:v>
                </c:pt>
                <c:pt idx="3">
                  <c:v>49630.5</c:v>
                </c:pt>
                <c:pt idx="4">
                  <c:v>48241.35</c:v>
                </c:pt>
                <c:pt idx="5">
                  <c:v>36770.629000000001</c:v>
                </c:pt>
                <c:pt idx="6">
                  <c:v>41076.371950000001</c:v>
                </c:pt>
                <c:pt idx="7">
                  <c:v>43979.609285700004</c:v>
                </c:pt>
                <c:pt idx="8">
                  <c:v>45937.574249118996</c:v>
                </c:pt>
                <c:pt idx="9">
                  <c:v>47258.297154765089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6-477E-A122-BB1C2CF04137}"/>
            </c:ext>
          </c:extLst>
        </c:ser>
        <c:ser>
          <c:idx val="3"/>
          <c:order val="3"/>
          <c:tx>
            <c:strRef>
              <c:f>[1]Dashboard_2!$Q$23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cat>
            <c:numRef>
              <c:f>[1]Dashboard_2!$T$5:$AC$5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[1]Dashboard_2!$T$23:$AC$23</c:f>
              <c:numCache>
                <c:formatCode>General</c:formatCode>
                <c:ptCount val="10"/>
                <c:pt idx="0">
                  <c:v>7500</c:v>
                </c:pt>
                <c:pt idx="1">
                  <c:v>7500</c:v>
                </c:pt>
                <c:pt idx="2">
                  <c:v>4500</c:v>
                </c:pt>
                <c:pt idx="3">
                  <c:v>4500</c:v>
                </c:pt>
                <c:pt idx="4">
                  <c:v>4500</c:v>
                </c:pt>
                <c:pt idx="5">
                  <c:v>8100</c:v>
                </c:pt>
                <c:pt idx="6">
                  <c:v>8100</c:v>
                </c:pt>
                <c:pt idx="7">
                  <c:v>8100</c:v>
                </c:pt>
                <c:pt idx="8">
                  <c:v>8100</c:v>
                </c:pt>
                <c:pt idx="9">
                  <c:v>10100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A6-477E-A122-BB1C2CF04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270008"/>
        <c:axId val="569271320"/>
      </c:areaChart>
      <c:catAx>
        <c:axId val="56927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569271320"/>
        <c:crosses val="autoZero"/>
        <c:auto val="1"/>
        <c:lblAlgn val="ctr"/>
        <c:lblOffset val="100"/>
        <c:noMultiLvlLbl val="0"/>
      </c:catAx>
      <c:valAx>
        <c:axId val="569271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569270008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77821522309713"/>
          <c:y val="2.8355934674832269E-2"/>
          <c:w val="0.68899956255468064"/>
          <c:h val="0.12390586204585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5273122618885"/>
          <c:y val="9.176135566691819E-2"/>
          <c:w val="0.84578287954969489"/>
          <c:h val="0.827830472010670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[2]Dashboard_3!$R$7</c:f>
              <c:strCache>
                <c:ptCount val="1"/>
                <c:pt idx="0">
                  <c:v>Cash from Operations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[2]Dashboard_3!$U$7:$Y$7</c:f>
              <c:numCache>
                <c:formatCode>General</c:formatCode>
                <c:ptCount val="5"/>
                <c:pt idx="0">
                  <c:v>28413.537599999996</c:v>
                </c:pt>
                <c:pt idx="1">
                  <c:v>74216.200493633907</c:v>
                </c:pt>
                <c:pt idx="2">
                  <c:v>102016.03165539398</c:v>
                </c:pt>
                <c:pt idx="3">
                  <c:v>116562.23707078592</c:v>
                </c:pt>
                <c:pt idx="4">
                  <c:v>119940.55427574085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6-4A87-8729-56447C4EE2C2}"/>
            </c:ext>
          </c:extLst>
        </c:ser>
        <c:ser>
          <c:idx val="1"/>
          <c:order val="1"/>
          <c:tx>
            <c:strRef>
              <c:f>[2]Dashboard_3!$R$8</c:f>
              <c:strCache>
                <c:ptCount val="1"/>
                <c:pt idx="0">
                  <c:v>Cash from Investing</c:v>
                </c:pt>
              </c:strCache>
            </c:strRef>
          </c:tx>
          <c:spPr>
            <a:solidFill>
              <a:srgbClr val="1E8496"/>
            </a:solidFill>
            <a:ln>
              <a:noFill/>
            </a:ln>
            <a:effectLst/>
          </c:spPr>
          <c:invertIfNegative val="0"/>
          <c:val>
            <c:numRef>
              <c:f>[2]Dashboard_3!$U$8:$Y$8</c:f>
              <c:numCache>
                <c:formatCode>General</c:formatCode>
                <c:ptCount val="5"/>
                <c:pt idx="0">
                  <c:v>-65000</c:v>
                </c:pt>
                <c:pt idx="1">
                  <c:v>-46700</c:v>
                </c:pt>
                <c:pt idx="2">
                  <c:v>-49100</c:v>
                </c:pt>
                <c:pt idx="3">
                  <c:v>-101000</c:v>
                </c:pt>
                <c:pt idx="4">
                  <c:v>-121000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56-4A87-8729-56447C4EE2C2}"/>
            </c:ext>
          </c:extLst>
        </c:ser>
        <c:ser>
          <c:idx val="2"/>
          <c:order val="2"/>
          <c:tx>
            <c:strRef>
              <c:f>[2]Dashboard_3!$R$9</c:f>
              <c:strCache>
                <c:ptCount val="1"/>
                <c:pt idx="0">
                  <c:v>Cash from Financing</c:v>
                </c:pt>
              </c:strCache>
            </c:strRef>
          </c:tx>
          <c:spPr>
            <a:solidFill>
              <a:srgbClr val="FB4F14"/>
            </a:solidFill>
            <a:ln>
              <a:noFill/>
            </a:ln>
            <a:effectLst/>
          </c:spPr>
          <c:invertIfNegative val="0"/>
          <c:val>
            <c:numRef>
              <c:f>[2]Dashboard_3!$U$9:$Y$9</c:f>
              <c:numCache>
                <c:formatCode>General</c:formatCode>
                <c:ptCount val="5"/>
                <c:pt idx="0">
                  <c:v>100000</c:v>
                </c:pt>
                <c:pt idx="1">
                  <c:v>0</c:v>
                </c:pt>
                <c:pt idx="2">
                  <c:v>-60000</c:v>
                </c:pt>
                <c:pt idx="3">
                  <c:v>47800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56-4A87-8729-56447C4E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14296304"/>
        <c:axId val="614288104"/>
      </c:barChart>
      <c:lineChart>
        <c:grouping val="standard"/>
        <c:varyColors val="0"/>
        <c:ser>
          <c:idx val="3"/>
          <c:order val="3"/>
          <c:tx>
            <c:strRef>
              <c:f>[2]Dashboard_3!$R$11</c:f>
              <c:strCache>
                <c:ptCount val="1"/>
                <c:pt idx="0">
                  <c:v>Cash Balance</c:v>
                </c:pt>
              </c:strCache>
            </c:strRef>
          </c:tx>
          <c:spPr>
            <a:ln w="25400" cap="rnd">
              <a:solidFill>
                <a:schemeClr val="tx1">
                  <a:lumMod val="85000"/>
                  <a:lumOff val="1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[2]Dashboard_3!$U$5:$Y$5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[2]Dashboard_3!$U$11:$Y$11</c:f>
              <c:numCache>
                <c:formatCode>General</c:formatCode>
                <c:ptCount val="5"/>
                <c:pt idx="0">
                  <c:v>63413.537599999996</c:v>
                </c:pt>
                <c:pt idx="1">
                  <c:v>90929.738093633903</c:v>
                </c:pt>
                <c:pt idx="2">
                  <c:v>83845.769749027881</c:v>
                </c:pt>
                <c:pt idx="3">
                  <c:v>147208.0068198138</c:v>
                </c:pt>
                <c:pt idx="4">
                  <c:v>146148.56109555467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56-4A87-8729-56447C4E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296304"/>
        <c:axId val="614288104"/>
      </c:lineChart>
      <c:catAx>
        <c:axId val="61429630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14288104"/>
        <c:crosses val="autoZero"/>
        <c:auto val="1"/>
        <c:lblAlgn val="ctr"/>
        <c:lblOffset val="100"/>
        <c:noMultiLvlLbl val="0"/>
      </c:catAx>
      <c:valAx>
        <c:axId val="614288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1429630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08679308991129"/>
          <c:y val="1.398738215274486E-2"/>
          <c:w val="0.71611422066217623"/>
          <c:h val="0.140984639215180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2D-450A-B193-D73F0872182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2D-450A-B193-D73F0872182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P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2D-450A-B193-D73F087218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2D-450A-B193-D73F087218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[2]Dashboard_3!$S$27:$U$27</c:f>
              <c:numCache>
                <c:formatCode>General</c:formatCode>
                <c:ptCount val="3"/>
                <c:pt idx="0">
                  <c:v>0</c:v>
                </c:pt>
                <c:pt idx="1">
                  <c:v>0.74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2D-450A-B193-D73F0872182F}"/>
            </c:ext>
          </c:extLst>
        </c:ser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2D-450A-B193-D73F0872182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2D-450A-B193-D73F0872182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42D-450A-B193-D73F0872182F}"/>
              </c:ext>
            </c:extLst>
          </c:dPt>
          <c:val>
            <c:numRef>
              <c:f>[2]Dashboard_3!$S$28:$U$28</c:f>
              <c:numCache>
                <c:formatCode>General</c:formatCode>
                <c:ptCount val="3"/>
                <c:pt idx="0">
                  <c:v>0.8</c:v>
                </c:pt>
                <c:pt idx="1">
                  <c:v>6.0000000000000053E-2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2D-450A-B193-D73F0872182F}"/>
            </c:ext>
          </c:extLst>
        </c:ser>
        <c:ser>
          <c:idx val="2"/>
          <c:order val="2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[2]Dashboard_3!$S$29:$U$29</c:f>
              <c:numCache>
                <c:formatCode>General</c:formatCode>
                <c:ptCount val="3"/>
                <c:pt idx="0">
                  <c:v>0.1</c:v>
                </c:pt>
                <c:pt idx="1">
                  <c:v>9.9999999999999978E-2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D-450A-B193-D73F0872182F}"/>
            </c:ext>
          </c:extLst>
        </c:ser>
        <c:ser>
          <c:idx val="3"/>
          <c:order val="3"/>
          <c:spPr>
            <a:solidFill>
              <a:srgbClr val="FB4F14"/>
            </a:solidFill>
            <a:ln>
              <a:noFill/>
            </a:ln>
            <a:effectLst/>
          </c:spPr>
          <c:invertIfNegative val="0"/>
          <c:val>
            <c:numRef>
              <c:f>[2]Dashboard_3!$S$30:$U$30</c:f>
              <c:numCache>
                <c:formatCode>General</c:formatCode>
                <c:ptCount val="3"/>
                <c:pt idx="0">
                  <c:v>0.1</c:v>
                </c:pt>
                <c:pt idx="1">
                  <c:v>9.9999999999999978E-2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2D-450A-B193-D73F08721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5626096"/>
        <c:axId val="485622488"/>
      </c:barChart>
      <c:catAx>
        <c:axId val="485626096"/>
        <c:scaling>
          <c:orientation val="minMax"/>
        </c:scaling>
        <c:delete val="1"/>
        <c:axPos val="l"/>
        <c:majorTickMark val="none"/>
        <c:minorTickMark val="none"/>
        <c:tickLblPos val="nextTo"/>
        <c:crossAx val="485622488"/>
        <c:crosses val="autoZero"/>
        <c:auto val="1"/>
        <c:lblAlgn val="ctr"/>
        <c:lblOffset val="100"/>
        <c:noMultiLvlLbl val="0"/>
      </c:catAx>
      <c:valAx>
        <c:axId val="48562248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4856260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EE-4CB9-AF62-A9C99C319C7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P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2EE-4CB9-AF62-A9C99C319C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EE-4CB9-AF62-A9C99C319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[2]Dashboard_3!$S$34:$U$34</c:f>
              <c:numCache>
                <c:formatCode>General</c:formatCode>
                <c:ptCount val="3"/>
                <c:pt idx="0">
                  <c:v>0</c:v>
                </c:pt>
                <c:pt idx="1">
                  <c:v>0.87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EE-4CB9-AF62-A9C99C319C74}"/>
            </c:ext>
          </c:extLst>
        </c:ser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2EE-4CB9-AF62-A9C99C319C7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2EE-4CB9-AF62-A9C99C319C74}"/>
              </c:ext>
            </c:extLst>
          </c:dPt>
          <c:val>
            <c:numRef>
              <c:f>[2]Dashboard_3!$S$35:$U$35</c:f>
              <c:numCache>
                <c:formatCode>General</c:formatCode>
                <c:ptCount val="3"/>
                <c:pt idx="0">
                  <c:v>0.8</c:v>
                </c:pt>
                <c:pt idx="1">
                  <c:v>0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EE-4CB9-AF62-A9C99C319C74}"/>
            </c:ext>
          </c:extLst>
        </c:ser>
        <c:ser>
          <c:idx val="2"/>
          <c:order val="2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[2]Dashboard_3!$S$36:$U$36</c:f>
              <c:numCache>
                <c:formatCode>General</c:formatCode>
                <c:ptCount val="3"/>
                <c:pt idx="0">
                  <c:v>0.1</c:v>
                </c:pt>
                <c:pt idx="1">
                  <c:v>3.0000000000000027E-2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EE-4CB9-AF62-A9C99C319C74}"/>
            </c:ext>
          </c:extLst>
        </c:ser>
        <c:ser>
          <c:idx val="3"/>
          <c:order val="3"/>
          <c:spPr>
            <a:solidFill>
              <a:srgbClr val="FA621C"/>
            </a:solidFill>
            <a:ln>
              <a:noFill/>
            </a:ln>
            <a:effectLst/>
          </c:spPr>
          <c:invertIfNegative val="0"/>
          <c:val>
            <c:numRef>
              <c:f>[2]Dashboard_3!$S$37:$U$37</c:f>
              <c:numCache>
                <c:formatCode>General</c:formatCode>
                <c:ptCount val="3"/>
                <c:pt idx="0">
                  <c:v>0.1</c:v>
                </c:pt>
                <c:pt idx="1">
                  <c:v>9.9999999999999978E-2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EE-4CB9-AF62-A9C99C319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5626096"/>
        <c:axId val="485622488"/>
      </c:barChart>
      <c:catAx>
        <c:axId val="485626096"/>
        <c:scaling>
          <c:orientation val="minMax"/>
        </c:scaling>
        <c:delete val="1"/>
        <c:axPos val="l"/>
        <c:majorTickMark val="none"/>
        <c:minorTickMark val="none"/>
        <c:tickLblPos val="nextTo"/>
        <c:crossAx val="485622488"/>
        <c:crosses val="autoZero"/>
        <c:auto val="1"/>
        <c:lblAlgn val="ctr"/>
        <c:lblOffset val="100"/>
        <c:noMultiLvlLbl val="0"/>
      </c:catAx>
      <c:valAx>
        <c:axId val="48562248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4856260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65-4433-A66A-2F70F6EB545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PK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D65-4433-A66A-2F70F6EB545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65-4433-A66A-2F70F6EB5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[2]Dashboard_3!$S$41:$U$41</c:f>
              <c:numCache>
                <c:formatCode>General</c:formatCode>
                <c:ptCount val="3"/>
                <c:pt idx="0">
                  <c:v>0</c:v>
                </c:pt>
                <c:pt idx="1">
                  <c:v>0.79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65-4433-A66A-2F70F6EB5455}"/>
            </c:ext>
          </c:extLst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[2]Dashboard_3!$S$42:$U$42</c:f>
              <c:numCache>
                <c:formatCode>General</c:formatCode>
                <c:ptCount val="3"/>
                <c:pt idx="0">
                  <c:v>0.8</c:v>
                </c:pt>
                <c:pt idx="1">
                  <c:v>1.0000000000000009E-2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65-4433-A66A-2F70F6EB5455}"/>
            </c:ext>
          </c:extLst>
        </c:ser>
        <c:ser>
          <c:idx val="2"/>
          <c:order val="2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[2]Dashboard_3!$S$43:$U$43</c:f>
              <c:numCache>
                <c:formatCode>General</c:formatCode>
                <c:ptCount val="3"/>
                <c:pt idx="0">
                  <c:v>0.1</c:v>
                </c:pt>
                <c:pt idx="1">
                  <c:v>9.9999999999999978E-2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65-4433-A66A-2F70F6EB5455}"/>
            </c:ext>
          </c:extLst>
        </c:ser>
        <c:ser>
          <c:idx val="3"/>
          <c:order val="3"/>
          <c:spPr>
            <a:solidFill>
              <a:srgbClr val="FA621C"/>
            </a:solidFill>
            <a:ln>
              <a:noFill/>
            </a:ln>
            <a:effectLst/>
          </c:spPr>
          <c:invertIfNegative val="0"/>
          <c:val>
            <c:numRef>
              <c:f>[2]Dashboard_3!$S$44:$U$44</c:f>
              <c:numCache>
                <c:formatCode>General</c:formatCode>
                <c:ptCount val="3"/>
                <c:pt idx="0">
                  <c:v>0.1</c:v>
                </c:pt>
                <c:pt idx="1">
                  <c:v>9.9999999999999978E-2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65-4433-A66A-2F70F6EB5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5626096"/>
        <c:axId val="485622488"/>
      </c:barChart>
      <c:catAx>
        <c:axId val="485626096"/>
        <c:scaling>
          <c:orientation val="minMax"/>
        </c:scaling>
        <c:delete val="1"/>
        <c:axPos val="l"/>
        <c:majorTickMark val="none"/>
        <c:minorTickMark val="none"/>
        <c:tickLblPos val="nextTo"/>
        <c:crossAx val="485622488"/>
        <c:crosses val="autoZero"/>
        <c:auto val="1"/>
        <c:lblAlgn val="ctr"/>
        <c:lblOffset val="100"/>
        <c:noMultiLvlLbl val="0"/>
      </c:catAx>
      <c:valAx>
        <c:axId val="48562248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4856260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16971337789671"/>
          <c:y val="0.16434765523976175"/>
          <c:w val="0.52787467191601045"/>
          <c:h val="0.8329166666666666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F4-481B-A888-51158BF2434A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F4-481B-A888-51158BF2434A}"/>
              </c:ext>
            </c:extLst>
          </c:dPt>
          <c:dPt>
            <c:idx val="2"/>
            <c:bubble3D val="0"/>
            <c:spPr>
              <a:solidFill>
                <a:srgbClr val="1E849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F4-481B-A888-51158BF2434A}"/>
              </c:ext>
            </c:extLst>
          </c:dPt>
          <c:dPt>
            <c:idx val="3"/>
            <c:bubble3D val="0"/>
            <c:spPr>
              <a:solidFill>
                <a:srgbClr val="132E57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F4-481B-A888-51158BF2434A}"/>
              </c:ext>
            </c:extLst>
          </c:dPt>
          <c:dPt>
            <c:idx val="4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3F4-481B-A888-51158BF2434A}"/>
              </c:ext>
            </c:extLst>
          </c:dPt>
          <c:cat>
            <c:strRef>
              <c:f>'DashBoard 1'!$D$70:$D$72</c:f>
              <c:strCache>
                <c:ptCount val="3"/>
                <c:pt idx="0">
                  <c:v>Start</c:v>
                </c:pt>
                <c:pt idx="1">
                  <c:v>75%</c:v>
                </c:pt>
                <c:pt idx="2">
                  <c:v>End</c:v>
                </c:pt>
              </c:strCache>
            </c:strRef>
          </c:cat>
          <c:val>
            <c:numRef>
              <c:f>'DashBoard 1'!$E$63:$E$67</c:f>
              <c:numCache>
                <c:formatCode>General</c:formatCode>
                <c:ptCount val="5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0.89999999999999991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F4-481B-A888-51158BF24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6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5F8E-4A16-8D01-FC4905693CE0}"/>
              </c:ext>
            </c:extLst>
          </c:dPt>
          <c:dPt>
            <c:idx val="1"/>
            <c:bubble3D val="0"/>
            <c:spPr>
              <a:solidFill>
                <a:srgbClr val="FA621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F8E-4A16-8D01-FC4905693CE0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D2F-4ED7-8920-BA343D953AD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F8E-4A16-8D01-FC4905693CE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2F-4ED7-8920-BA343D953AD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'DashBoard 1'!$D$70:$D$72</c:f>
              <c:strCache>
                <c:ptCount val="3"/>
                <c:pt idx="0">
                  <c:v>Start</c:v>
                </c:pt>
                <c:pt idx="1">
                  <c:v>75%</c:v>
                </c:pt>
                <c:pt idx="2">
                  <c:v>End</c:v>
                </c:pt>
              </c:strCache>
            </c:strRef>
          </c:cat>
          <c:val>
            <c:numRef>
              <c:f>'DashBoard 1'!$E$70:$E$72</c:f>
              <c:numCache>
                <c:formatCode>General</c:formatCode>
                <c:ptCount val="3"/>
                <c:pt idx="0">
                  <c:v>150</c:v>
                </c:pt>
                <c:pt idx="1">
                  <c:v>4</c:v>
                </c:pt>
                <c:pt idx="2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F8E-4A16-8D01-FC4905693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16971337789671"/>
          <c:y val="0.16434765523976175"/>
          <c:w val="0.52787467191601045"/>
          <c:h val="0.8329166666666666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A5-45BD-A856-6F034C71B767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A5-45BD-A856-6F034C71B767}"/>
              </c:ext>
            </c:extLst>
          </c:dPt>
          <c:dPt>
            <c:idx val="2"/>
            <c:bubble3D val="0"/>
            <c:spPr>
              <a:solidFill>
                <a:srgbClr val="1E849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A5-45BD-A856-6F034C71B767}"/>
              </c:ext>
            </c:extLst>
          </c:dPt>
          <c:dPt>
            <c:idx val="3"/>
            <c:bubble3D val="0"/>
            <c:spPr>
              <a:solidFill>
                <a:srgbClr val="132E57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A5-45BD-A856-6F034C71B767}"/>
              </c:ext>
            </c:extLst>
          </c:dPt>
          <c:dPt>
            <c:idx val="4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AA5-45BD-A856-6F034C71B767}"/>
              </c:ext>
            </c:extLst>
          </c:dPt>
          <c:cat>
            <c:strRef>
              <c:f>'DashBoard 1'!$G$70:$G$72</c:f>
              <c:strCache>
                <c:ptCount val="3"/>
                <c:pt idx="0">
                  <c:v>Start</c:v>
                </c:pt>
                <c:pt idx="1">
                  <c:v>40%</c:v>
                </c:pt>
                <c:pt idx="2">
                  <c:v>End</c:v>
                </c:pt>
              </c:strCache>
            </c:strRef>
          </c:cat>
          <c:val>
            <c:numRef>
              <c:f>'DashBoard 1'!$H$63:$H$67</c:f>
              <c:numCache>
                <c:formatCode>General</c:formatCode>
                <c:ptCount val="5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0.89999999999999991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A5-45BD-A856-6F034C71B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6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AA5-45BD-A856-6F034C71B767}"/>
              </c:ext>
            </c:extLst>
          </c:dPt>
          <c:dPt>
            <c:idx val="1"/>
            <c:bubble3D val="0"/>
            <c:spPr>
              <a:solidFill>
                <a:srgbClr val="FA621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AA5-45BD-A856-6F034C71B767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AA5-45BD-A856-6F034C71B767}"/>
              </c:ext>
            </c:extLst>
          </c:dPt>
          <c:dLbls>
            <c:dLbl>
              <c:idx val="1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A5-45BD-A856-6F034C71B76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'DashBoard 1'!$G$70:$G$72</c:f>
              <c:strCache>
                <c:ptCount val="3"/>
                <c:pt idx="0">
                  <c:v>Start</c:v>
                </c:pt>
                <c:pt idx="1">
                  <c:v>40%</c:v>
                </c:pt>
                <c:pt idx="2">
                  <c:v>End</c:v>
                </c:pt>
              </c:strCache>
            </c:strRef>
          </c:cat>
          <c:val>
            <c:numRef>
              <c:f>'DashBoard 1'!$H$70:$H$72</c:f>
              <c:numCache>
                <c:formatCode>General</c:formatCode>
                <c:ptCount val="3"/>
                <c:pt idx="0">
                  <c:v>80.000000000000014</c:v>
                </c:pt>
                <c:pt idx="1">
                  <c:v>4</c:v>
                </c:pt>
                <c:pt idx="2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A5-45BD-A856-6F034C71B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16971337789671"/>
          <c:y val="0.16434765523976175"/>
          <c:w val="0.52787467191601045"/>
          <c:h val="0.8329166666666666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AE-4310-9724-4C032B14D6FB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AAE-4310-9724-4C032B14D6FB}"/>
              </c:ext>
            </c:extLst>
          </c:dPt>
          <c:dPt>
            <c:idx val="2"/>
            <c:bubble3D val="0"/>
            <c:spPr>
              <a:solidFill>
                <a:srgbClr val="1E849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AAE-4310-9724-4C032B14D6FB}"/>
              </c:ext>
            </c:extLst>
          </c:dPt>
          <c:dPt>
            <c:idx val="3"/>
            <c:bubble3D val="0"/>
            <c:spPr>
              <a:solidFill>
                <a:srgbClr val="132E57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AAE-4310-9724-4C032B14D6FB}"/>
              </c:ext>
            </c:extLst>
          </c:dPt>
          <c:dPt>
            <c:idx val="4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AAE-4310-9724-4C032B14D6FB}"/>
              </c:ext>
            </c:extLst>
          </c:dPt>
          <c:cat>
            <c:strRef>
              <c:f>'DashBoard 1'!$J$70:$J$72</c:f>
              <c:strCache>
                <c:ptCount val="3"/>
                <c:pt idx="0">
                  <c:v>Start</c:v>
                </c:pt>
                <c:pt idx="1">
                  <c:v>32%</c:v>
                </c:pt>
                <c:pt idx="2">
                  <c:v>End</c:v>
                </c:pt>
              </c:strCache>
            </c:strRef>
          </c:cat>
          <c:val>
            <c:numRef>
              <c:f>'DashBoard 1'!$K$63:$K$67</c:f>
              <c:numCache>
                <c:formatCode>General</c:formatCode>
                <c:ptCount val="5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0.89999999999999991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AE-4310-9724-4C032B14D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6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AAE-4310-9724-4C032B14D6FB}"/>
              </c:ext>
            </c:extLst>
          </c:dPt>
          <c:dPt>
            <c:idx val="1"/>
            <c:bubble3D val="0"/>
            <c:spPr>
              <a:solidFill>
                <a:srgbClr val="FA621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AAE-4310-9724-4C032B14D6FB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AAE-4310-9724-4C032B14D6F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AE-4310-9724-4C032B14D6F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AE-4310-9724-4C032B14D6F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'DashBoard 1'!$J$70:$J$72</c:f>
              <c:strCache>
                <c:ptCount val="3"/>
                <c:pt idx="0">
                  <c:v>Start</c:v>
                </c:pt>
                <c:pt idx="1">
                  <c:v>32%</c:v>
                </c:pt>
                <c:pt idx="2">
                  <c:v>End</c:v>
                </c:pt>
              </c:strCache>
            </c:strRef>
          </c:cat>
          <c:val>
            <c:numRef>
              <c:f>'DashBoard 1'!$K$70:$K$72</c:f>
              <c:numCache>
                <c:formatCode>General</c:formatCode>
                <c:ptCount val="3"/>
                <c:pt idx="0">
                  <c:v>64.000000000000014</c:v>
                </c:pt>
                <c:pt idx="1">
                  <c:v>4</c:v>
                </c:pt>
                <c:pt idx="2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AE-4310-9724-4C032B14D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52599895202803E-2"/>
          <c:y val="4.5270624955664328E-2"/>
          <c:w val="0.9446474001047972"/>
          <c:h val="0.803102787827197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cat>
            <c:strRef>
              <c:f>'DashBoard 1'!$D$46:$O$46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'DashBoard 1'!$D$48:$O$48</c:f>
              <c:numCache>
                <c:formatCode>#,##0_);\(#,##0\)</c:formatCode>
                <c:ptCount val="12"/>
                <c:pt idx="0">
                  <c:v>5000</c:v>
                </c:pt>
                <c:pt idx="1">
                  <c:v>6500</c:v>
                </c:pt>
                <c:pt idx="2">
                  <c:v>5000</c:v>
                </c:pt>
                <c:pt idx="3">
                  <c:v>6800</c:v>
                </c:pt>
                <c:pt idx="4">
                  <c:v>6868</c:v>
                </c:pt>
                <c:pt idx="5">
                  <c:v>7829.52</c:v>
                </c:pt>
                <c:pt idx="6">
                  <c:v>9708.604800000001</c:v>
                </c:pt>
                <c:pt idx="7">
                  <c:v>10485.293184000002</c:v>
                </c:pt>
                <c:pt idx="8">
                  <c:v>13106.616480000002</c:v>
                </c:pt>
                <c:pt idx="9">
                  <c:v>11009.557843200002</c:v>
                </c:pt>
                <c:pt idx="10">
                  <c:v>10879.271107904</c:v>
                </c:pt>
                <c:pt idx="11">
                  <c:v>12931.722130350699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F-41D1-AFC3-B0261804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47187512"/>
        <c:axId val="447193744"/>
      </c:barChart>
      <c:lineChart>
        <c:grouping val="standard"/>
        <c:varyColors val="0"/>
        <c:ser>
          <c:idx val="1"/>
          <c:order val="1"/>
          <c:tx>
            <c:strRef>
              <c:f>'DashBoard 1'!$A$49</c:f>
              <c:strCache>
                <c:ptCount val="1"/>
                <c:pt idx="0">
                  <c:v>Target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FB4F14"/>
              </a:solidFill>
              <a:ln w="9525">
                <a:noFill/>
              </a:ln>
              <a:effectLst/>
            </c:spPr>
          </c:marker>
          <c:cat>
            <c:strRef>
              <c:f>'DashBoard 1'!$D$46:$O$46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'DashBoard 1'!$D$49:$O$49</c:f>
              <c:numCache>
                <c:formatCode>#,##0_);\(#,##0\)</c:formatCode>
                <c:ptCount val="12"/>
                <c:pt idx="0">
                  <c:v>4500</c:v>
                </c:pt>
                <c:pt idx="1">
                  <c:v>6000</c:v>
                </c:pt>
                <c:pt idx="2">
                  <c:v>6000</c:v>
                </c:pt>
                <c:pt idx="3">
                  <c:v>6500</c:v>
                </c:pt>
                <c:pt idx="4">
                  <c:v>5837.8</c:v>
                </c:pt>
                <c:pt idx="5">
                  <c:v>6655.0920000000006</c:v>
                </c:pt>
                <c:pt idx="6">
                  <c:v>8252.3140800000001</c:v>
                </c:pt>
                <c:pt idx="7">
                  <c:v>8912.4992064000016</c:v>
                </c:pt>
                <c:pt idx="8">
                  <c:v>11140.624008000003</c:v>
                </c:pt>
                <c:pt idx="9">
                  <c:v>9358.1241667200011</c:v>
                </c:pt>
                <c:pt idx="10">
                  <c:v>9077.3804417184019</c:v>
                </c:pt>
                <c:pt idx="11">
                  <c:v>8441.9638107981136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4F-41D1-AFC3-B0261804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187512"/>
        <c:axId val="447193744"/>
      </c:lineChart>
      <c:catAx>
        <c:axId val="44718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PK"/>
          </a:p>
        </c:txPr>
        <c:crossAx val="447193744"/>
        <c:crosses val="autoZero"/>
        <c:auto val="1"/>
        <c:lblAlgn val="ctr"/>
        <c:lblOffset val="100"/>
        <c:noMultiLvlLbl val="0"/>
      </c:catAx>
      <c:valAx>
        <c:axId val="4471937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PK"/>
          </a:p>
        </c:txPr>
        <c:crossAx val="447187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742304103405636E-2"/>
          <c:y val="3.5539611787197042E-2"/>
          <c:w val="0.91182377925176161"/>
          <c:h val="0.81494934993021995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'DashBoard 1'!$D$46:$O$46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'DashBoard 1'!$D$51:$O$51</c:f>
              <c:numCache>
                <c:formatCode>#,##0_);\(#,##0\)</c:formatCode>
                <c:ptCount val="12"/>
                <c:pt idx="0">
                  <c:v>8750.0000000000018</c:v>
                </c:pt>
                <c:pt idx="1">
                  <c:v>10400</c:v>
                </c:pt>
                <c:pt idx="2">
                  <c:v>9250</c:v>
                </c:pt>
                <c:pt idx="3">
                  <c:v>12580</c:v>
                </c:pt>
                <c:pt idx="4">
                  <c:v>11322</c:v>
                </c:pt>
                <c:pt idx="5">
                  <c:v>13926.06</c:v>
                </c:pt>
                <c:pt idx="6">
                  <c:v>16293.490199999998</c:v>
                </c:pt>
                <c:pt idx="7">
                  <c:v>14175.336473999998</c:v>
                </c:pt>
                <c:pt idx="8">
                  <c:v>15876.376850879999</c:v>
                </c:pt>
                <c:pt idx="9">
                  <c:v>13653.684091756799</c:v>
                </c:pt>
                <c:pt idx="10">
                  <c:v>16292.126182767601</c:v>
                </c:pt>
                <c:pt idx="11">
                  <c:v>17209.653753733699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4-4993-828C-40C95FB2E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330352"/>
        <c:axId val="868326088"/>
      </c:areaChart>
      <c:lineChart>
        <c:grouping val="standard"/>
        <c:varyColors val="0"/>
        <c:ser>
          <c:idx val="1"/>
          <c:order val="1"/>
          <c:tx>
            <c:strRef>
              <c:f>'DashBoard 1'!$A$52</c:f>
              <c:strCache>
                <c:ptCount val="1"/>
                <c:pt idx="0">
                  <c:v>Target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'DashBoard 1'!$D$52:$O$52</c:f>
              <c:numCache>
                <c:formatCode>#,##0_);\(#,##0\)</c:formatCode>
                <c:ptCount val="12"/>
                <c:pt idx="0">
                  <c:v>8000</c:v>
                </c:pt>
                <c:pt idx="1">
                  <c:v>9000</c:v>
                </c:pt>
                <c:pt idx="2">
                  <c:v>9700</c:v>
                </c:pt>
                <c:pt idx="3">
                  <c:v>10000</c:v>
                </c:pt>
                <c:pt idx="4">
                  <c:v>9057.6</c:v>
                </c:pt>
                <c:pt idx="5">
                  <c:v>11140.848</c:v>
                </c:pt>
                <c:pt idx="6">
                  <c:v>13034.792159999999</c:v>
                </c:pt>
                <c:pt idx="7">
                  <c:v>11340.269179199999</c:v>
                </c:pt>
                <c:pt idx="8">
                  <c:v>12701.101480703999</c:v>
                </c:pt>
                <c:pt idx="9">
                  <c:v>10922.94727340544</c:v>
                </c:pt>
                <c:pt idx="10">
                  <c:v>12233.700946214092</c:v>
                </c:pt>
                <c:pt idx="11">
                  <c:v>12967.723002986939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04-4993-828C-40C95FB2E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30352"/>
        <c:axId val="868326088"/>
      </c:lineChart>
      <c:catAx>
        <c:axId val="86833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9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PK"/>
          </a:p>
        </c:txPr>
        <c:crossAx val="868326088"/>
        <c:crosses val="autoZero"/>
        <c:auto val="1"/>
        <c:lblAlgn val="ctr"/>
        <c:lblOffset val="100"/>
        <c:noMultiLvlLbl val="0"/>
      </c:catAx>
      <c:valAx>
        <c:axId val="868326088"/>
        <c:scaling>
          <c:orientation val="minMax"/>
          <c:min val="4000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PK"/>
          </a:p>
        </c:txPr>
        <c:crossAx val="868330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02305146639279E-2"/>
          <c:y val="3.7320982684358565E-2"/>
          <c:w val="0.9351997127900602"/>
          <c:h val="0.79732003546799068"/>
        </c:manualLayout>
      </c:layout>
      <c:lineChart>
        <c:grouping val="standard"/>
        <c:varyColors val="0"/>
        <c:ser>
          <c:idx val="0"/>
          <c:order val="0"/>
          <c:spPr>
            <a:ln w="41275" cap="rnd">
              <a:solidFill>
                <a:srgbClr val="1E8496"/>
              </a:solidFill>
              <a:round/>
            </a:ln>
            <a:effectLst/>
          </c:spPr>
          <c:marker>
            <c:symbol val="none"/>
          </c:marker>
          <c:cat>
            <c:strRef>
              <c:f>'DashBoard 1'!$D$46:$O$46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'DashBoard 1'!$D$54:$O$54</c:f>
              <c:numCache>
                <c:formatCode>0.0%</c:formatCode>
                <c:ptCount val="12"/>
                <c:pt idx="0">
                  <c:v>0.3</c:v>
                </c:pt>
                <c:pt idx="1">
                  <c:v>0.32</c:v>
                </c:pt>
                <c:pt idx="2">
                  <c:v>0.24</c:v>
                </c:pt>
                <c:pt idx="3">
                  <c:v>0.22</c:v>
                </c:pt>
                <c:pt idx="4">
                  <c:v>0.23</c:v>
                </c:pt>
                <c:pt idx="5">
                  <c:v>0.24000000000000002</c:v>
                </c:pt>
                <c:pt idx="6">
                  <c:v>0.25</c:v>
                </c:pt>
                <c:pt idx="7">
                  <c:v>0.27</c:v>
                </c:pt>
                <c:pt idx="8">
                  <c:v>0.28000000000000003</c:v>
                </c:pt>
                <c:pt idx="9">
                  <c:v>0.26</c:v>
                </c:pt>
                <c:pt idx="10">
                  <c:v>0.24</c:v>
                </c:pt>
                <c:pt idx="11">
                  <c:v>0.22999999999999998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F-47CF-8829-C13EF99FDB07}"/>
            </c:ext>
          </c:extLst>
        </c:ser>
        <c:ser>
          <c:idx val="1"/>
          <c:order val="1"/>
          <c:spPr>
            <a:ln w="19050" cap="rnd">
              <a:solidFill>
                <a:srgbClr val="FB4F1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'DashBoard 1'!$D$46:$O$46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'DashBoard 1'!$D$55:$O$55</c:f>
              <c:numCache>
                <c:formatCode>0.0%</c:formatCode>
                <c:ptCount val="12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Dashboard!#REF!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51F-47CF-8829-C13EF99FD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330352"/>
        <c:axId val="868326088"/>
      </c:lineChart>
      <c:catAx>
        <c:axId val="86833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9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PK"/>
          </a:p>
        </c:txPr>
        <c:crossAx val="868326088"/>
        <c:crosses val="autoZero"/>
        <c:auto val="1"/>
        <c:lblAlgn val="ctr"/>
        <c:lblOffset val="100"/>
        <c:noMultiLvlLbl val="0"/>
      </c:catAx>
      <c:valAx>
        <c:axId val="868326088"/>
        <c:scaling>
          <c:orientation val="minMax"/>
          <c:min val="0.2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PK"/>
          </a:p>
        </c:txPr>
        <c:crossAx val="868330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456255468066488E-2"/>
          <c:y val="5.0925925925925923E-2"/>
          <c:w val="0.94898818897637793"/>
          <c:h val="0.851789772500066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[1]Dashboard_2!$Q$7</c:f>
              <c:strCache>
                <c:ptCount val="1"/>
                <c:pt idx="0">
                  <c:v>Business 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[1]Dashboard_2!$T$5:$X$5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[1]Dashboard_2!$T$7:$X$7</c:f>
              <c:numCache>
                <c:formatCode>General</c:formatCode>
                <c:ptCount val="5"/>
                <c:pt idx="0">
                  <c:v>102007</c:v>
                </c:pt>
                <c:pt idx="1">
                  <c:v>118086</c:v>
                </c:pt>
                <c:pt idx="2">
                  <c:v>131345</c:v>
                </c:pt>
                <c:pt idx="3">
                  <c:v>142341</c:v>
                </c:pt>
                <c:pt idx="4">
                  <c:v>150772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7-42B2-81D9-2BEE107990F6}"/>
            </c:ext>
          </c:extLst>
        </c:ser>
        <c:ser>
          <c:idx val="1"/>
          <c:order val="1"/>
          <c:tx>
            <c:strRef>
              <c:f>[1]Dashboard_2!$Q$8</c:f>
              <c:strCache>
                <c:ptCount val="1"/>
                <c:pt idx="0">
                  <c:v>Business 2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[1]Dashboard_2!$T$5:$X$5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[1]Dashboard_2!$T$8:$X$8</c:f>
              <c:numCache>
                <c:formatCode>General</c:formatCode>
                <c:ptCount val="5"/>
                <c:pt idx="0">
                  <c:v>156387</c:v>
                </c:pt>
                <c:pt idx="1">
                  <c:v>158882</c:v>
                </c:pt>
                <c:pt idx="2">
                  <c:v>160034</c:v>
                </c:pt>
                <c:pt idx="3">
                  <c:v>174988</c:v>
                </c:pt>
                <c:pt idx="4">
                  <c:v>191520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7-42B2-81D9-2BEE107990F6}"/>
            </c:ext>
          </c:extLst>
        </c:ser>
        <c:ser>
          <c:idx val="2"/>
          <c:order val="2"/>
          <c:tx>
            <c:strRef>
              <c:f>[1]Dashboard_2!$Q$9</c:f>
              <c:strCache>
                <c:ptCount val="1"/>
                <c:pt idx="0">
                  <c:v>Business 3</c:v>
                </c:pt>
              </c:strCache>
            </c:strRef>
          </c:tx>
          <c:spPr>
            <a:solidFill>
              <a:srgbClr val="1E8496"/>
            </a:solidFill>
            <a:ln>
              <a:noFill/>
            </a:ln>
            <a:effectLst/>
          </c:spPr>
          <c:invertIfNegative val="0"/>
          <c:cat>
            <c:numRef>
              <c:f>[1]Dashboard_2!$T$5:$X$5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[1]Dashboard_2!$T$9:$X$9</c:f>
              <c:numCache>
                <c:formatCode>General</c:formatCode>
                <c:ptCount val="5"/>
                <c:pt idx="0">
                  <c:v>134622</c:v>
                </c:pt>
                <c:pt idx="1">
                  <c:v>138520</c:v>
                </c:pt>
                <c:pt idx="2">
                  <c:v>143362</c:v>
                </c:pt>
                <c:pt idx="3">
                  <c:v>145897</c:v>
                </c:pt>
                <c:pt idx="4">
                  <c:v>148631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27-42B2-81D9-2BEE10799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91513176"/>
        <c:axId val="391519736"/>
      </c:barChart>
      <c:lineChart>
        <c:grouping val="standard"/>
        <c:varyColors val="0"/>
        <c:ser>
          <c:idx val="3"/>
          <c:order val="3"/>
          <c:tx>
            <c:strRef>
              <c:f>[1]Dashboard_2!$Q$10</c:f>
              <c:strCache>
                <c:ptCount val="1"/>
                <c:pt idx="0">
                  <c:v>Consolidated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[1]Dashboard_2!$T$10:$X$10</c:f>
              <c:numCache>
                <c:formatCode>General</c:formatCode>
                <c:ptCount val="5"/>
                <c:pt idx="0">
                  <c:v>393016</c:v>
                </c:pt>
                <c:pt idx="1">
                  <c:v>415488</c:v>
                </c:pt>
                <c:pt idx="2">
                  <c:v>434741</c:v>
                </c:pt>
                <c:pt idx="3">
                  <c:v>463226</c:v>
                </c:pt>
                <c:pt idx="4">
                  <c:v>490923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27-42B2-81D9-2BEE10799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13176"/>
        <c:axId val="391519736"/>
      </c:lineChart>
      <c:catAx>
        <c:axId val="39151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391519736"/>
        <c:crosses val="autoZero"/>
        <c:auto val="1"/>
        <c:lblAlgn val="ctr"/>
        <c:lblOffset val="100"/>
        <c:noMultiLvlLbl val="0"/>
      </c:catAx>
      <c:valAx>
        <c:axId val="391519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1513176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69662252852825"/>
          <c:y val="2.3726129596711359E-2"/>
          <c:w val="0.7813553974021562"/>
          <c:h val="9.0211151019933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64479440069993E-2"/>
          <c:y val="3.2126590638623102E-2"/>
          <c:w val="0.8123239282589676"/>
          <c:h val="0.814502511999235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[1]Dashboard_2!$Q$14</c:f>
              <c:strCache>
                <c:ptCount val="1"/>
                <c:pt idx="0">
                  <c:v>Profit Margin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rgbClr val="FB4F1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[1]Dashboard_2!$T$5:$AC$5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[1]Dashboard_2!$T$14:$AC$14</c:f>
              <c:numCache>
                <c:formatCode>General</c:formatCode>
                <c:ptCount val="10"/>
                <c:pt idx="0">
                  <c:v>26063</c:v>
                </c:pt>
                <c:pt idx="1">
                  <c:v>34177</c:v>
                </c:pt>
                <c:pt idx="2">
                  <c:v>43380</c:v>
                </c:pt>
                <c:pt idx="3">
                  <c:v>64067.5</c:v>
                </c:pt>
                <c:pt idx="4">
                  <c:v>70080.649999999994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8-4DAC-A58F-949CFC03E3DB}"/>
            </c:ext>
          </c:extLst>
        </c:ser>
        <c:ser>
          <c:idx val="2"/>
          <c:order val="2"/>
          <c:tx>
            <c:strRef>
              <c:f>[1]Dashboard_2!$Q$16</c:f>
              <c:strCache>
                <c:ptCount val="1"/>
                <c:pt idx="0">
                  <c:v>Profit Margin (FCST)</c:v>
                </c:pt>
              </c:strCache>
            </c:strRef>
          </c:tx>
          <c:spPr>
            <a:solidFill>
              <a:srgbClr val="FB4F14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P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[1]Dashboard_2!$T$5:$AC$5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[1]Dashboard_2!$T$16:$AC$16</c:f>
              <c:numCache>
                <c:formatCode>General</c:formatCode>
                <c:ptCount val="10"/>
                <c:pt idx="5">
                  <c:v>77615.140200000023</c:v>
                </c:pt>
                <c:pt idx="6">
                  <c:v>86965.275205999991</c:v>
                </c:pt>
                <c:pt idx="7">
                  <c:v>89178.289719779976</c:v>
                </c:pt>
                <c:pt idx="8">
                  <c:v>107712.0605543695</c:v>
                </c:pt>
                <c:pt idx="9">
                  <c:v>126070.04030503504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68-4DAC-A58F-949CFC03E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56409248"/>
        <c:axId val="556412856"/>
      </c:barChart>
      <c:lineChart>
        <c:grouping val="standard"/>
        <c:varyColors val="0"/>
        <c:ser>
          <c:idx val="1"/>
          <c:order val="1"/>
          <c:tx>
            <c:strRef>
              <c:f>[1]Dashboard_2!$Q$15</c:f>
              <c:strCache>
                <c:ptCount val="1"/>
                <c:pt idx="0">
                  <c:v>Profit Margin%</c:v>
                </c:pt>
              </c:strCache>
            </c:strRef>
          </c:tx>
          <c:spPr>
            <a:ln w="28575" cap="rnd">
              <a:solidFill>
                <a:srgbClr val="FB4F1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[1]Dashboard_2!$T$5:$AC$5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[1]Dashboard_2!$T$15:$AC$15</c:f>
              <c:numCache>
                <c:formatCode>General</c:formatCode>
                <c:ptCount val="10"/>
                <c:pt idx="0">
                  <c:v>6.6315366295519776E-2</c:v>
                </c:pt>
                <c:pt idx="1">
                  <c:v>8.2257489987677138E-2</c:v>
                </c:pt>
                <c:pt idx="2">
                  <c:v>9.9783549285666642E-2</c:v>
                </c:pt>
                <c:pt idx="3">
                  <c:v>0.1383072193702426</c:v>
                </c:pt>
                <c:pt idx="4">
                  <c:v>0.14275283496597224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8-4DAC-A58F-949CFC03E3DB}"/>
            </c:ext>
          </c:extLst>
        </c:ser>
        <c:ser>
          <c:idx val="3"/>
          <c:order val="3"/>
          <c:tx>
            <c:strRef>
              <c:f>[1]Dashboard_2!$Q$17</c:f>
              <c:strCache>
                <c:ptCount val="1"/>
                <c:pt idx="0">
                  <c:v>Profit Margin% (FCST)</c:v>
                </c:pt>
              </c:strCache>
            </c:strRef>
          </c:tx>
          <c:spPr>
            <a:ln w="28575" cap="rnd">
              <a:solidFill>
                <a:srgbClr val="1E849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[1]Dashboard_2!$T$5:$AC$5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[1]Dashboard_2!$T$17:$AC$17</c:f>
              <c:numCache>
                <c:formatCode>General</c:formatCode>
                <c:ptCount val="10"/>
                <c:pt idx="5">
                  <c:v>0.1501800845875246</c:v>
                </c:pt>
                <c:pt idx="6">
                  <c:v>0.16038469928724794</c:v>
                </c:pt>
                <c:pt idx="7">
                  <c:v>0.15570195482215898</c:v>
                </c:pt>
                <c:pt idx="8">
                  <c:v>0.17682840857303508</c:v>
                </c:pt>
                <c:pt idx="9">
                  <c:v>0.19195144988889803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68-4DAC-A58F-949CFC03E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031488"/>
        <c:axId val="632035752"/>
      </c:lineChart>
      <c:catAx>
        <c:axId val="5564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556412856"/>
        <c:crosses val="autoZero"/>
        <c:auto val="1"/>
        <c:lblAlgn val="ctr"/>
        <c:lblOffset val="100"/>
        <c:noMultiLvlLbl val="0"/>
      </c:catAx>
      <c:valAx>
        <c:axId val="556412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556409248"/>
        <c:crosses val="autoZero"/>
        <c:crossBetween val="between"/>
        <c:dispUnits>
          <c:builtInUnit val="thousands"/>
        </c:dispUnits>
      </c:valAx>
      <c:valAx>
        <c:axId val="632035752"/>
        <c:scaling>
          <c:orientation val="minMax"/>
          <c:max val="0.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PK"/>
          </a:p>
        </c:txPr>
        <c:crossAx val="632031488"/>
        <c:crosses val="max"/>
        <c:crossBetween val="between"/>
      </c:valAx>
      <c:catAx>
        <c:axId val="632031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2035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PK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waterfall" uniqueId="{42ADA3D7-AB88-49F6-A81F-548FB4BD30A6}">
          <cx:dataPt idx="0">
            <cx:spPr>
              <a:solidFill>
                <a:sysClr val="windowText" lastClr="000000">
                  <a:lumMod val="75000"/>
                  <a:lumOff val="25000"/>
                </a:sysClr>
              </a:solidFill>
            </cx:spPr>
          </cx:dataPt>
          <cx:dataPt idx="1">
            <cx:spPr>
              <a:solidFill>
                <a:srgbClr val="5B9BD5">
                  <a:lumMod val="50000"/>
                </a:srgbClr>
              </a:solidFill>
            </cx:spPr>
          </cx:dataPt>
          <cx:dataPt idx="2">
            <cx:spPr>
              <a:solidFill>
                <a:srgbClr val="FA621C"/>
              </a:solidFill>
            </cx:spPr>
          </cx:dataPt>
          <cx:dataPt idx="3">
            <cx:spPr>
              <a:solidFill>
                <a:srgbClr val="1E8496"/>
              </a:solidFill>
            </cx:spPr>
          </cx:dataPt>
          <cx:dataLabels pos="outEnd">
            <cx:visibility seriesName="0" categoryName="0" value="1"/>
          </cx:dataLabels>
          <cx:dataId val="0"/>
          <cx:layoutPr>
            <cx:subtotals>
              <cx:idx val="3"/>
            </cx:subtotals>
          </cx:layoutPr>
        </cx:series>
      </cx:plotAreaRegion>
      <cx:axis id="0">
        <cx:catScaling gapWidth="0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/>
            </a:pPr>
            <a:endParaRPr lang="en-US" sz="9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units unit="thousands"/>
        <cx:tickLabels/>
      </cx:axis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plotArea>
      <cx:plotAreaRegion>
        <cx:series layoutId="waterfall" uniqueId="{AC6CDE1B-12D0-4D8F-9F6B-2C870C943B7D}">
          <cx:dataPt idx="0">
            <cx:spPr>
              <a:solidFill>
                <a:sysClr val="windowText" lastClr="000000">
                  <a:lumMod val="75000"/>
                  <a:lumOff val="25000"/>
                </a:sysClr>
              </a:solidFill>
            </cx:spPr>
          </cx:dataPt>
          <cx:dataPt idx="1">
            <cx:spPr>
              <a:solidFill>
                <a:srgbClr val="FB4F14"/>
              </a:solidFill>
            </cx:spPr>
          </cx:dataPt>
          <cx:dataPt idx="2">
            <cx:spPr>
              <a:solidFill>
                <a:srgbClr val="1E8496"/>
              </a:solidFill>
            </cx:spPr>
          </cx:dataPt>
          <cx:dataPt idx="3">
            <cx:spPr>
              <a:solidFill>
                <a:srgbClr val="FB4F14"/>
              </a:solidFill>
            </cx:spPr>
          </cx:dataPt>
          <cx:dataPt idx="4">
            <cx:spPr>
              <a:solidFill>
                <a:srgbClr val="FB4F14"/>
              </a:solidFill>
            </cx:spPr>
          </cx:dataPt>
          <cx:dataPt idx="5">
            <cx:spPr>
              <a:solidFill>
                <a:srgbClr val="FB4F14"/>
              </a:solidFill>
            </cx:spPr>
          </cx:dataPt>
          <cx:dataPt idx="6">
            <cx:spPr>
              <a:solidFill>
                <a:srgbClr val="FB4F14"/>
              </a:solidFill>
            </cx:spPr>
          </cx:dataPt>
          <cx:dataPt idx="7">
            <cx:spPr>
              <a:solidFill>
                <a:srgbClr val="FB4F14"/>
              </a:solidFill>
            </cx:spPr>
          </cx:dataPt>
          <cx:dataPt idx="8">
            <cx:spPr>
              <a:solidFill>
                <a:srgbClr val="FFC000">
                  <a:lumMod val="75000"/>
                </a:srgbClr>
              </a:solidFill>
            </cx:spPr>
          </cx:dataPt>
          <cx:dataLabels pos="outEnd">
            <cx:visibility seriesName="0" categoryName="0" value="1"/>
          </cx:dataLabels>
          <cx:dataId val="0"/>
          <cx:layoutPr>
            <cx:subtotals>
              <cx:idx val="0"/>
              <cx:idx val="2"/>
              <cx:idx val="8"/>
            </cx:subtotals>
          </cx:layoutPr>
        </cx:series>
      </cx:plotAreaRegion>
      <cx:axis id="0">
        <cx:catScaling gapWidth="0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/>
            </a:pPr>
            <a:endParaRPr lang="en-US" sz="9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units unit="thousands"/>
        <cx:tickLabels/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acsconsulting.pk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microsoft.com/office/2014/relationships/chartEx" Target="../charts/chartEx2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107950</xdr:colOff>
      <xdr:row>2</xdr:row>
      <xdr:rowOff>216516</xdr:rowOff>
    </xdr:from>
    <xdr:to>
      <xdr:col>15</xdr:col>
      <xdr:colOff>340197</xdr:colOff>
      <xdr:row>9</xdr:row>
      <xdr:rowOff>134445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D1B724-D0B4-496D-9075-C1855B410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6550" y="711816"/>
          <a:ext cx="3146897" cy="1651479"/>
        </a:xfrm>
        <a:prstGeom prst="rect">
          <a:avLst/>
        </a:prstGeom>
      </xdr:spPr>
    </xdr:pic>
    <xdr:clientData/>
  </xdr:twoCellAnchor>
  <xdr:twoCellAnchor>
    <xdr:from>
      <xdr:col>12</xdr:col>
      <xdr:colOff>328929</xdr:colOff>
      <xdr:row>15</xdr:row>
      <xdr:rowOff>185420</xdr:rowOff>
    </xdr:from>
    <xdr:to>
      <xdr:col>14</xdr:col>
      <xdr:colOff>556669</xdr:colOff>
      <xdr:row>22</xdr:row>
      <xdr:rowOff>245520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370BFC72-ECB9-4531-9112-5AFDF88E98A5}"/>
            </a:ext>
          </a:extLst>
        </xdr:cNvPr>
        <xdr:cNvSpPr/>
      </xdr:nvSpPr>
      <xdr:spPr>
        <a:xfrm>
          <a:off x="10215879" y="3900170"/>
          <a:ext cx="1764440" cy="1793650"/>
        </a:xfrm>
        <a:prstGeom prst="ellipse">
          <a:avLst/>
        </a:prstGeom>
        <a:solidFill>
          <a:srgbClr val="FB4F1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US" sz="1200" b="0">
              <a:latin typeface="Segoe UI" panose="020B0502040204020203" pitchFamily="34" charset="0"/>
              <a:cs typeface="Segoe UI" panose="020B0502040204020203" pitchFamily="34" charset="0"/>
            </a:rPr>
            <a:t>Dummy Data</a:t>
          </a:r>
        </a:p>
        <a:p>
          <a:pPr algn="r"/>
          <a:endParaRPr lang="en-US" sz="1100"/>
        </a:p>
        <a:p>
          <a:pPr algn="r"/>
          <a:r>
            <a:rPr lang="en-US" sz="1100"/>
            <a:t>For Training Purpose</a:t>
          </a:r>
          <a:r>
            <a:rPr lang="en-US" sz="1100" baseline="0"/>
            <a:t> Only</a:t>
          </a:r>
          <a:endParaRPr lang="en-PK" sz="1100"/>
        </a:p>
      </xdr:txBody>
    </xdr:sp>
    <xdr:clientData/>
  </xdr:twoCellAnchor>
  <xdr:twoCellAnchor>
    <xdr:from>
      <xdr:col>13</xdr:col>
      <xdr:colOff>20320</xdr:colOff>
      <xdr:row>18</xdr:row>
      <xdr:rowOff>241300</xdr:rowOff>
    </xdr:from>
    <xdr:to>
      <xdr:col>14</xdr:col>
      <xdr:colOff>405130</xdr:colOff>
      <xdr:row>18</xdr:row>
      <xdr:rowOff>241300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8BB1EFD-1D2F-4883-BB52-CD4C9835F73D}"/>
            </a:ext>
          </a:extLst>
        </xdr:cNvPr>
        <xdr:cNvCxnSpPr/>
      </xdr:nvCxnSpPr>
      <xdr:spPr>
        <a:xfrm>
          <a:off x="10675620" y="4699000"/>
          <a:ext cx="115316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161364</xdr:colOff>
      <xdr:row>4</xdr:row>
      <xdr:rowOff>67686</xdr:rowOff>
    </xdr:from>
    <xdr:to>
      <xdr:col>15</xdr:col>
      <xdr:colOff>549536</xdr:colOff>
      <xdr:row>17</xdr:row>
      <xdr:rowOff>15242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8A104937-0D92-4450-ACFC-A1AE9797A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320040</xdr:colOff>
      <xdr:row>4</xdr:row>
      <xdr:rowOff>67686</xdr:rowOff>
    </xdr:from>
    <xdr:to>
      <xdr:col>7</xdr:col>
      <xdr:colOff>0</xdr:colOff>
      <xdr:row>17</xdr:row>
      <xdr:rowOff>15242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35C55004-E079-48BD-8799-A3DA8F293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350819</xdr:colOff>
      <xdr:row>4</xdr:row>
      <xdr:rowOff>67686</xdr:rowOff>
    </xdr:from>
    <xdr:to>
      <xdr:col>9</xdr:col>
      <xdr:colOff>640378</xdr:colOff>
      <xdr:row>17</xdr:row>
      <xdr:rowOff>15242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E42F3B8-C4F9-4D36-A539-C67E7C908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256091</xdr:colOff>
      <xdr:row>4</xdr:row>
      <xdr:rowOff>67686</xdr:rowOff>
    </xdr:from>
    <xdr:to>
      <xdr:col>12</xdr:col>
      <xdr:colOff>545651</xdr:colOff>
      <xdr:row>17</xdr:row>
      <xdr:rowOff>15242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346A20C6-6D56-4B26-84C5-02FCF4978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3884</xdr:colOff>
      <xdr:row>16</xdr:row>
      <xdr:rowOff>128884</xdr:rowOff>
    </xdr:from>
    <xdr:to>
      <xdr:col>2</xdr:col>
      <xdr:colOff>174812</xdr:colOff>
      <xdr:row>17</xdr:row>
      <xdr:rowOff>145170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D63B0E97-59F8-4D10-AAEE-A3DD4E901E95}"/>
            </a:ext>
          </a:extLst>
        </xdr:cNvPr>
        <xdr:cNvSpPr/>
      </xdr:nvSpPr>
      <xdr:spPr>
        <a:xfrm rot="5400000">
          <a:off x="514499" y="3114505"/>
          <a:ext cx="210521" cy="170928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3885</xdr:colOff>
      <xdr:row>25</xdr:row>
      <xdr:rowOff>143754</xdr:rowOff>
    </xdr:from>
    <xdr:to>
      <xdr:col>2</xdr:col>
      <xdr:colOff>174813</xdr:colOff>
      <xdr:row>26</xdr:row>
      <xdr:rowOff>160041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C78BA136-8377-49B0-8062-B6F4CFAE53C5}"/>
            </a:ext>
          </a:extLst>
        </xdr:cNvPr>
        <xdr:cNvSpPr/>
      </xdr:nvSpPr>
      <xdr:spPr>
        <a:xfrm rot="5400000">
          <a:off x="514500" y="4884963"/>
          <a:ext cx="210522" cy="170928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3885</xdr:colOff>
      <xdr:row>34</xdr:row>
      <xdr:rowOff>166056</xdr:rowOff>
    </xdr:from>
    <xdr:to>
      <xdr:col>2</xdr:col>
      <xdr:colOff>174813</xdr:colOff>
      <xdr:row>36</xdr:row>
      <xdr:rowOff>7623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B55103B6-597A-4C2F-9E8D-DA4F0A590E35}"/>
            </a:ext>
          </a:extLst>
        </xdr:cNvPr>
        <xdr:cNvSpPr/>
      </xdr:nvSpPr>
      <xdr:spPr>
        <a:xfrm rot="5400000">
          <a:off x="504742" y="6680082"/>
          <a:ext cx="230037" cy="170928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205740</xdr:colOff>
      <xdr:row>13</xdr:row>
      <xdr:rowOff>167640</xdr:rowOff>
    </xdr:from>
    <xdr:to>
      <xdr:col>14</xdr:col>
      <xdr:colOff>342900</xdr:colOff>
      <xdr:row>21</xdr:row>
      <xdr:rowOff>45720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FCFF331-F689-498C-B7B9-8BA7659867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152400</xdr:colOff>
      <xdr:row>22</xdr:row>
      <xdr:rowOff>190500</xdr:rowOff>
    </xdr:from>
    <xdr:to>
      <xdr:col>14</xdr:col>
      <xdr:colOff>434340</xdr:colOff>
      <xdr:row>30</xdr:row>
      <xdr:rowOff>144780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DD226E6-116C-4CF0-ABEA-FA1081EA0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220980</xdr:colOff>
      <xdr:row>31</xdr:row>
      <xdr:rowOff>152400</xdr:rowOff>
    </xdr:from>
    <xdr:to>
      <xdr:col>14</xdr:col>
      <xdr:colOff>304800</xdr:colOff>
      <xdr:row>39</xdr:row>
      <xdr:rowOff>80064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E01C236-FD5B-4B83-B084-B469EBD65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487680</xdr:colOff>
      <xdr:row>25</xdr:row>
      <xdr:rowOff>160020</xdr:rowOff>
    </xdr:from>
    <xdr:to>
      <xdr:col>11</xdr:col>
      <xdr:colOff>419100</xdr:colOff>
      <xdr:row>26</xdr:row>
      <xdr:rowOff>182880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0AE5302-6DB8-4E33-9B1D-1BCA0F72A831}"/>
            </a:ext>
          </a:extLst>
        </xdr:cNvPr>
        <xdr:cNvSpPr txBox="1"/>
      </xdr:nvSpPr>
      <xdr:spPr>
        <a:xfrm>
          <a:off x="6469380" y="4983480"/>
          <a:ext cx="66294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Target</a:t>
          </a:r>
        </a:p>
      </xdr:txBody>
    </xdr:sp>
    <xdr:clientData/>
  </xdr:twoCellAnchor>
  <xdr:twoCellAnchor>
    <xdr:from>
      <xdr:col>5</xdr:col>
      <xdr:colOff>403860</xdr:colOff>
      <xdr:row>16</xdr:row>
      <xdr:rowOff>38100</xdr:rowOff>
    </xdr:from>
    <xdr:to>
      <xdr:col>6</xdr:col>
      <xdr:colOff>335280</xdr:colOff>
      <xdr:row>17</xdr:row>
      <xdr:rowOff>60960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9D9BCB2-3317-4D25-AF43-FFE58A4ABC1A}"/>
            </a:ext>
          </a:extLst>
        </xdr:cNvPr>
        <xdr:cNvSpPr txBox="1"/>
      </xdr:nvSpPr>
      <xdr:spPr>
        <a:xfrm>
          <a:off x="2727960" y="2865120"/>
          <a:ext cx="66294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 b="1">
              <a:solidFill>
                <a:srgbClr val="FA621C"/>
              </a:solidFill>
              <a:latin typeface="Arial" panose="020B0604020202020204" pitchFamily="34" charset="0"/>
              <a:cs typeface="Arial" panose="020B0604020202020204" pitchFamily="34" charset="0"/>
            </a:rPr>
            <a:t>Target</a:t>
          </a:r>
        </a:p>
      </xdr:txBody>
    </xdr:sp>
    <xdr:clientData/>
  </xdr:twoCellAnchor>
  <xdr:twoCellAnchor>
    <xdr:from>
      <xdr:col>3</xdr:col>
      <xdr:colOff>342900</xdr:colOff>
      <xdr:row>36</xdr:row>
      <xdr:rowOff>7620</xdr:rowOff>
    </xdr:from>
    <xdr:to>
      <xdr:col>4</xdr:col>
      <xdr:colOff>274320</xdr:colOff>
      <xdr:row>37</xdr:row>
      <xdr:rowOff>30480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351EDCF-A907-48DD-B3D4-FA8831793163}"/>
            </a:ext>
          </a:extLst>
        </xdr:cNvPr>
        <xdr:cNvSpPr txBox="1"/>
      </xdr:nvSpPr>
      <xdr:spPr>
        <a:xfrm>
          <a:off x="1203960" y="7025640"/>
          <a:ext cx="66294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rgbClr val="FA621C"/>
              </a:solidFill>
              <a:latin typeface="Arial" panose="020B0604020202020204" pitchFamily="34" charset="0"/>
              <a:cs typeface="Arial" panose="020B0604020202020204" pitchFamily="34" charset="0"/>
            </a:rPr>
            <a:t>Target</a:t>
          </a:r>
        </a:p>
      </xdr:txBody>
    </xdr:sp>
    <xdr:clientData/>
  </xdr:twoCellAnchor>
  <xdr:twoCellAnchor>
    <xdr:from>
      <xdr:col>2</xdr:col>
      <xdr:colOff>260873</xdr:colOff>
      <xdr:row>4</xdr:row>
      <xdr:rowOff>189158</xdr:rowOff>
    </xdr:from>
    <xdr:to>
      <xdr:col>6</xdr:col>
      <xdr:colOff>112507</xdr:colOff>
      <xdr:row>7</xdr:row>
      <xdr:rowOff>51549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C7A9AC4-A712-4116-8C34-DE292137E2C5}"/>
            </a:ext>
          </a:extLst>
        </xdr:cNvPr>
        <xdr:cNvSpPr txBox="1"/>
      </xdr:nvSpPr>
      <xdr:spPr>
        <a:xfrm>
          <a:off x="789791" y="816687"/>
          <a:ext cx="2334857" cy="4630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solidFill>
                <a:srgbClr val="FB4F14"/>
              </a:solidFill>
              <a:latin typeface="Arial" panose="020B0604020202020204" pitchFamily="34" charset="0"/>
              <a:cs typeface="Arial" panose="020B0604020202020204" pitchFamily="34" charset="0"/>
            </a:rPr>
            <a:t>Website Traffic</a:t>
          </a:r>
        </a:p>
      </xdr:txBody>
    </xdr:sp>
    <xdr:clientData/>
  </xdr:twoCellAnchor>
  <xdr:twoCellAnchor>
    <xdr:from>
      <xdr:col>5</xdr:col>
      <xdr:colOff>626483</xdr:colOff>
      <xdr:row>4</xdr:row>
      <xdr:rowOff>189158</xdr:rowOff>
    </xdr:from>
    <xdr:to>
      <xdr:col>9</xdr:col>
      <xdr:colOff>24503</xdr:colOff>
      <xdr:row>7</xdr:row>
      <xdr:rowOff>51549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B2A52AA-A7D0-46AA-8223-506CE66D3198}"/>
            </a:ext>
          </a:extLst>
        </xdr:cNvPr>
        <xdr:cNvSpPr txBox="1"/>
      </xdr:nvSpPr>
      <xdr:spPr>
        <a:xfrm>
          <a:off x="2903518" y="816687"/>
          <a:ext cx="2338444" cy="4630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solidFill>
                <a:srgbClr val="FB4F14"/>
              </a:solidFill>
              <a:latin typeface="Arial" panose="020B0604020202020204" pitchFamily="34" charset="0"/>
              <a:cs typeface="Arial" panose="020B0604020202020204" pitchFamily="34" charset="0"/>
            </a:rPr>
            <a:t># of Page</a:t>
          </a:r>
          <a:r>
            <a:rPr lang="en-US" sz="1200" b="1" baseline="0">
              <a:solidFill>
                <a:srgbClr val="FB4F14"/>
              </a:solidFill>
              <a:latin typeface="Arial" panose="020B0604020202020204" pitchFamily="34" charset="0"/>
              <a:cs typeface="Arial" panose="020B0604020202020204" pitchFamily="34" charset="0"/>
            </a:rPr>
            <a:t> Views</a:t>
          </a:r>
          <a:endParaRPr lang="en-US" sz="1200" b="1">
            <a:solidFill>
              <a:srgbClr val="FB4F14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538479</xdr:colOff>
      <xdr:row>4</xdr:row>
      <xdr:rowOff>189158</xdr:rowOff>
    </xdr:from>
    <xdr:to>
      <xdr:col>11</xdr:col>
      <xdr:colOff>668019</xdr:colOff>
      <xdr:row>7</xdr:row>
      <xdr:rowOff>51998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4AEF173-D325-4273-86B7-3B65DF290443}"/>
            </a:ext>
          </a:extLst>
        </xdr:cNvPr>
        <xdr:cNvSpPr txBox="1"/>
      </xdr:nvSpPr>
      <xdr:spPr>
        <a:xfrm>
          <a:off x="5020832" y="816687"/>
          <a:ext cx="2334858" cy="463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solidFill>
                <a:srgbClr val="FB4F14"/>
              </a:solidFill>
              <a:latin typeface="Arial" panose="020B0604020202020204" pitchFamily="34" charset="0"/>
              <a:cs typeface="Arial" panose="020B0604020202020204" pitchFamily="34" charset="0"/>
            </a:rPr>
            <a:t>Conversion</a:t>
          </a:r>
          <a:r>
            <a:rPr lang="en-US" sz="1200" b="1" baseline="0">
              <a:solidFill>
                <a:srgbClr val="FB4F14"/>
              </a:solidFill>
              <a:latin typeface="Arial" panose="020B0604020202020204" pitchFamily="34" charset="0"/>
              <a:cs typeface="Arial" panose="020B0604020202020204" pitchFamily="34" charset="0"/>
            </a:rPr>
            <a:t> Rate</a:t>
          </a:r>
          <a:endParaRPr lang="en-US" sz="1200" b="1">
            <a:solidFill>
              <a:srgbClr val="FB4F14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446890</xdr:colOff>
      <xdr:row>4</xdr:row>
      <xdr:rowOff>189158</xdr:rowOff>
    </xdr:from>
    <xdr:to>
      <xdr:col>14</xdr:col>
      <xdr:colOff>576430</xdr:colOff>
      <xdr:row>7</xdr:row>
      <xdr:rowOff>51998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EE29FFA-DE58-4AD6-8603-1288E1F825D1}"/>
            </a:ext>
          </a:extLst>
        </xdr:cNvPr>
        <xdr:cNvSpPr txBox="1"/>
      </xdr:nvSpPr>
      <xdr:spPr>
        <a:xfrm>
          <a:off x="7134561" y="816687"/>
          <a:ext cx="2334857" cy="463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solidFill>
                <a:srgbClr val="FB4F14"/>
              </a:solidFill>
              <a:latin typeface="Arial" panose="020B0604020202020204" pitchFamily="34" charset="0"/>
              <a:cs typeface="Arial" panose="020B0604020202020204" pitchFamily="34" charset="0"/>
            </a:rPr>
            <a:t>New Customers</a:t>
          </a:r>
        </a:p>
      </xdr:txBody>
    </xdr:sp>
    <xdr:clientData/>
  </xdr:twoCellAnchor>
  <xdr:twoCellAnchor>
    <xdr:from>
      <xdr:col>2</xdr:col>
      <xdr:colOff>11205</xdr:colOff>
      <xdr:row>7</xdr:row>
      <xdr:rowOff>189843</xdr:rowOff>
    </xdr:from>
    <xdr:to>
      <xdr:col>2</xdr:col>
      <xdr:colOff>182133</xdr:colOff>
      <xdr:row>9</xdr:row>
      <xdr:rowOff>8009</xdr:rowOff>
    </xdr:to>
    <xdr:sp macro="" textlink="">
      <xdr:nvSpPr>
        <xdr:cNvPr id="34" name="Isosceles Triangle 33">
          <a:extLst>
            <a:ext uri="{FF2B5EF4-FFF2-40B4-BE49-F238E27FC236}">
              <a16:creationId xmlns:a16="http://schemas.microsoft.com/office/drawing/2014/main" id="{7B0837E5-C6AD-46A8-A4C1-E6A0338C2ED1}"/>
            </a:ext>
          </a:extLst>
        </xdr:cNvPr>
        <xdr:cNvSpPr/>
      </xdr:nvSpPr>
      <xdr:spPr>
        <a:xfrm rot="5400000">
          <a:off x="523762" y="1402992"/>
          <a:ext cx="206637" cy="170928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27782</xdr:colOff>
      <xdr:row>5</xdr:row>
      <xdr:rowOff>37307</xdr:rowOff>
    </xdr:from>
    <xdr:to>
      <xdr:col>6</xdr:col>
      <xdr:colOff>39688</xdr:colOff>
      <xdr:row>16</xdr:row>
      <xdr:rowOff>206375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6C56DF-5698-429D-9379-2B50223FA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313532</xdr:colOff>
      <xdr:row>5</xdr:row>
      <xdr:rowOff>45243</xdr:rowOff>
    </xdr:from>
    <xdr:to>
      <xdr:col>12</xdr:col>
      <xdr:colOff>940594</xdr:colOff>
      <xdr:row>16</xdr:row>
      <xdr:rowOff>246063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8E2665-6511-4BC0-A04A-9DCC335E6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11907</xdr:colOff>
      <xdr:row>18</xdr:row>
      <xdr:rowOff>21431</xdr:rowOff>
    </xdr:from>
    <xdr:to>
      <xdr:col>5</xdr:col>
      <xdr:colOff>920750</xdr:colOff>
      <xdr:row>29</xdr:row>
      <xdr:rowOff>190500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5D497E0A-DCB2-48AA-B6AD-95F529181E7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1167" y="4010501"/>
              <a:ext cx="3886993" cy="2428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PK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297657</xdr:colOff>
      <xdr:row>18</xdr:row>
      <xdr:rowOff>69056</xdr:rowOff>
    </xdr:from>
    <xdr:to>
      <xdr:col>12</xdr:col>
      <xdr:colOff>924719</xdr:colOff>
      <xdr:row>29</xdr:row>
      <xdr:rowOff>246063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2BF358E-247B-4906-A630-3C79D567E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52294</xdr:colOff>
      <xdr:row>2</xdr:row>
      <xdr:rowOff>7470</xdr:rowOff>
    </xdr:from>
    <xdr:to>
      <xdr:col>15</xdr:col>
      <xdr:colOff>59765</xdr:colOff>
      <xdr:row>4</xdr:row>
      <xdr:rowOff>127001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528FDDC1-4796-42FF-A1EC-4E3D88E732C1}"/>
            </a:ext>
          </a:extLst>
        </xdr:cNvPr>
        <xdr:cNvSpPr/>
      </xdr:nvSpPr>
      <xdr:spPr>
        <a:xfrm>
          <a:off x="9831294" y="485588"/>
          <a:ext cx="702236" cy="522942"/>
        </a:xfrm>
        <a:prstGeom prst="rightArrow">
          <a:avLst/>
        </a:prstGeom>
        <a:solidFill>
          <a:srgbClr val="FB4F1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K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0.09288</cdr:x>
      <cdr:y>0.02077</cdr:y>
    </cdr:from>
    <cdr:to>
      <cdr:x>0.45052</cdr:x>
      <cdr:y>0.19552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9A2F08A-0AB1-4E78-9AF2-555C6836CD4D}"/>
            </a:ext>
          </a:extLst>
        </cdr:cNvPr>
        <cdr:cNvSpPr txBox="1"/>
      </cdr:nvSpPr>
      <cdr:spPr>
        <a:xfrm xmlns:a="http://schemas.openxmlformats.org/drawingml/2006/main">
          <a:off x="424656" y="50007"/>
          <a:ext cx="1635125" cy="420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rgbClr val="FB4F14"/>
              </a:solidFill>
            </a:rPr>
            <a:t>Historical</a:t>
          </a:r>
        </a:p>
      </cdr:txBody>
    </cdr:sp>
  </cdr:relSizeAnchor>
  <cdr:relSizeAnchor xmlns:cdr="http://schemas.openxmlformats.org/drawingml/2006/chartDrawing">
    <cdr:from>
      <cdr:x>0.50122</cdr:x>
      <cdr:y>0.02803</cdr:y>
    </cdr:from>
    <cdr:to>
      <cdr:x>0.85885</cdr:x>
      <cdr:y>0.20277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A269114-12A1-41AA-A447-490F0151E778}"/>
            </a:ext>
          </a:extLst>
        </cdr:cNvPr>
        <cdr:cNvSpPr txBox="1"/>
      </cdr:nvSpPr>
      <cdr:spPr>
        <a:xfrm xmlns:a="http://schemas.openxmlformats.org/drawingml/2006/main">
          <a:off x="2291556" y="67469"/>
          <a:ext cx="1635125" cy="420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rgbClr val="1E8496"/>
              </a:solidFill>
            </a:rPr>
            <a:t>Forecast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0.51823</cdr:x>
      <cdr:y>0.20532</cdr:y>
    </cdr:from>
    <cdr:to>
      <cdr:x>0.51997</cdr:x>
      <cdr:y>0.85404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6405B55-5D03-4F59-9EAC-97C64AB5A9A8}"/>
            </a:ext>
          </a:extLst>
        </cdr:cNvPr>
        <cdr:cNvCxnSpPr/>
      </cdr:nvCxnSpPr>
      <cdr:spPr>
        <a:xfrm xmlns:a="http://schemas.openxmlformats.org/drawingml/2006/main">
          <a:off x="2369343" y="502444"/>
          <a:ext cx="7938" cy="15875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65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5</xdr:row>
      <xdr:rowOff>61118</xdr:rowOff>
    </xdr:from>
    <xdr:to>
      <xdr:col>13</xdr:col>
      <xdr:colOff>889000</xdr:colOff>
      <xdr:row>21</xdr:row>
      <xdr:rowOff>166686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441B4E9B-C230-43E8-8773-DC6C4645344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1166" y="1247298"/>
              <a:ext cx="9053354" cy="33034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PK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404813</xdr:colOff>
      <xdr:row>24</xdr:row>
      <xdr:rowOff>55561</xdr:rowOff>
    </xdr:from>
    <xdr:to>
      <xdr:col>6</xdr:col>
      <xdr:colOff>635000</xdr:colOff>
      <xdr:row>38</xdr:row>
      <xdr:rowOff>166686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AEC606-383C-4F56-B1EF-7AE5D5B65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631032</xdr:colOff>
      <xdr:row>23</xdr:row>
      <xdr:rowOff>273842</xdr:rowOff>
    </xdr:from>
    <xdr:to>
      <xdr:col>14</xdr:col>
      <xdr:colOff>273843</xdr:colOff>
      <xdr:row>29</xdr:row>
      <xdr:rowOff>83343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49C8E2-4A89-403F-9F51-F15C12178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71437</xdr:colOff>
      <xdr:row>25</xdr:row>
      <xdr:rowOff>95250</xdr:rowOff>
    </xdr:from>
    <xdr:to>
      <xdr:col>8</xdr:col>
      <xdr:colOff>0</xdr:colOff>
      <xdr:row>26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D23982A-9AEF-4059-8789-A4CF2C3A8490}"/>
            </a:ext>
          </a:extLst>
        </xdr:cNvPr>
        <xdr:cNvSpPr txBox="1"/>
      </xdr:nvSpPr>
      <xdr:spPr>
        <a:xfrm>
          <a:off x="4459287" y="4902200"/>
          <a:ext cx="811213" cy="19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 b="1">
              <a:solidFill>
                <a:schemeClr val="accent1">
                  <a:lumMod val="25000"/>
                </a:schemeClr>
              </a:solidFill>
            </a:rPr>
            <a:t>Business 1</a:t>
          </a:r>
        </a:p>
      </xdr:txBody>
    </xdr:sp>
    <xdr:clientData/>
  </xdr:twoCellAnchor>
  <xdr:twoCellAnchor>
    <xdr:from>
      <xdr:col>7</xdr:col>
      <xdr:colOff>640557</xdr:colOff>
      <xdr:row>28</xdr:row>
      <xdr:rowOff>128587</xdr:rowOff>
    </xdr:from>
    <xdr:to>
      <xdr:col>14</xdr:col>
      <xdr:colOff>283368</xdr:colOff>
      <xdr:row>34</xdr:row>
      <xdr:rowOff>21431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65B551A-DA7E-455B-8A44-8EA97561C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80962</xdr:colOff>
      <xdr:row>30</xdr:row>
      <xdr:rowOff>57151</xdr:rowOff>
    </xdr:from>
    <xdr:to>
      <xdr:col>8</xdr:col>
      <xdr:colOff>9525</xdr:colOff>
      <xdr:row>31</xdr:row>
      <xdr:rowOff>57151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EBBEEB9-EFE1-40D7-BA3C-3680B15055DE}"/>
            </a:ext>
          </a:extLst>
        </xdr:cNvPr>
        <xdr:cNvSpPr txBox="1"/>
      </xdr:nvSpPr>
      <xdr:spPr>
        <a:xfrm>
          <a:off x="4468812" y="5848351"/>
          <a:ext cx="811213" cy="19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 b="1">
              <a:solidFill>
                <a:schemeClr val="accent1">
                  <a:lumMod val="25000"/>
                </a:schemeClr>
              </a:solidFill>
            </a:rPr>
            <a:t>Business 2</a:t>
          </a:r>
        </a:p>
      </xdr:txBody>
    </xdr:sp>
    <xdr:clientData/>
  </xdr:twoCellAnchor>
  <xdr:twoCellAnchor>
    <xdr:from>
      <xdr:col>7</xdr:col>
      <xdr:colOff>650082</xdr:colOff>
      <xdr:row>33</xdr:row>
      <xdr:rowOff>114299</xdr:rowOff>
    </xdr:from>
    <xdr:to>
      <xdr:col>14</xdr:col>
      <xdr:colOff>292893</xdr:colOff>
      <xdr:row>39</xdr:row>
      <xdr:rowOff>30956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E4D097B-467B-44F0-99DE-CFAD0B2C1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90487</xdr:colOff>
      <xdr:row>35</xdr:row>
      <xdr:rowOff>42863</xdr:rowOff>
    </xdr:from>
    <xdr:to>
      <xdr:col>8</xdr:col>
      <xdr:colOff>19050</xdr:colOff>
      <xdr:row>36</xdr:row>
      <xdr:rowOff>42863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E0A5A49-DD1B-4714-9A57-E7B644DD434F}"/>
            </a:ext>
          </a:extLst>
        </xdr:cNvPr>
        <xdr:cNvSpPr txBox="1"/>
      </xdr:nvSpPr>
      <xdr:spPr>
        <a:xfrm>
          <a:off x="4478337" y="6831013"/>
          <a:ext cx="811213" cy="19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 b="1">
              <a:solidFill>
                <a:schemeClr val="accent1">
                  <a:lumMod val="25000"/>
                </a:schemeClr>
              </a:solidFill>
            </a:rPr>
            <a:t>Business 3</a:t>
          </a:r>
        </a:p>
      </xdr:txBody>
    </xdr:sp>
    <xdr:clientData/>
  </xdr:twoCellAnchor>
  <xdr:twoCellAnchor>
    <xdr:from>
      <xdr:col>14</xdr:col>
      <xdr:colOff>52294</xdr:colOff>
      <xdr:row>2</xdr:row>
      <xdr:rowOff>7470</xdr:rowOff>
    </xdr:from>
    <xdr:to>
      <xdr:col>15</xdr:col>
      <xdr:colOff>59765</xdr:colOff>
      <xdr:row>4</xdr:row>
      <xdr:rowOff>127001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5C5EEA3D-7EAE-41AF-B2C7-EA4CE746979D}"/>
            </a:ext>
          </a:extLst>
        </xdr:cNvPr>
        <xdr:cNvSpPr/>
      </xdr:nvSpPr>
      <xdr:spPr>
        <a:xfrm>
          <a:off x="9824944" y="483720"/>
          <a:ext cx="699621" cy="525931"/>
        </a:xfrm>
        <a:prstGeom prst="rightArrow">
          <a:avLst/>
        </a:prstGeom>
        <a:solidFill>
          <a:srgbClr val="FB4F1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K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hif%20Javaid/Downloads/DashboardTemplate2Complete-155916263703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hif%20Javaid/Downloads/DashboardTemplate3Complete-15591630646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shboard_2"/>
    </sheetNames>
    <sheetDataSet>
      <sheetData sheetId="0" refreshError="1"/>
      <sheetData sheetId="1">
        <row r="5">
          <cell r="T5">
            <v>2014</v>
          </cell>
          <cell r="U5">
            <v>2015</v>
          </cell>
          <cell r="V5">
            <v>2016</v>
          </cell>
          <cell r="W5">
            <v>2017</v>
          </cell>
          <cell r="X5">
            <v>2018</v>
          </cell>
          <cell r="Y5">
            <v>2019</v>
          </cell>
          <cell r="Z5">
            <v>2020</v>
          </cell>
          <cell r="AA5">
            <v>2021</v>
          </cell>
          <cell r="AB5">
            <v>2022</v>
          </cell>
          <cell r="AC5">
            <v>2023</v>
          </cell>
        </row>
        <row r="7">
          <cell r="Q7" t="str">
            <v>Business 1</v>
          </cell>
          <cell r="T7">
            <v>102007</v>
          </cell>
          <cell r="U7">
            <v>118086</v>
          </cell>
          <cell r="V7">
            <v>131345</v>
          </cell>
          <cell r="W7">
            <v>142341</v>
          </cell>
          <cell r="X7">
            <v>150772</v>
          </cell>
        </row>
        <row r="8">
          <cell r="Q8" t="str">
            <v>Business 2</v>
          </cell>
          <cell r="T8">
            <v>156387</v>
          </cell>
          <cell r="U8">
            <v>158882</v>
          </cell>
          <cell r="V8">
            <v>160034</v>
          </cell>
          <cell r="W8">
            <v>174988</v>
          </cell>
          <cell r="X8">
            <v>191520</v>
          </cell>
        </row>
        <row r="9">
          <cell r="Q9" t="str">
            <v>Business 3</v>
          </cell>
          <cell r="T9">
            <v>134622</v>
          </cell>
          <cell r="U9">
            <v>138520</v>
          </cell>
          <cell r="V9">
            <v>143362</v>
          </cell>
          <cell r="W9">
            <v>145897</v>
          </cell>
          <cell r="X9">
            <v>148631</v>
          </cell>
        </row>
        <row r="10">
          <cell r="Q10" t="str">
            <v>Consolidated</v>
          </cell>
          <cell r="T10">
            <v>393016</v>
          </cell>
          <cell r="U10">
            <v>415488</v>
          </cell>
          <cell r="V10">
            <v>434741</v>
          </cell>
          <cell r="W10">
            <v>463226</v>
          </cell>
          <cell r="X10">
            <v>490923</v>
          </cell>
        </row>
        <row r="14">
          <cell r="Q14" t="str">
            <v>Profit Margin</v>
          </cell>
          <cell r="T14">
            <v>26063</v>
          </cell>
          <cell r="U14">
            <v>34177</v>
          </cell>
          <cell r="V14">
            <v>43380</v>
          </cell>
          <cell r="W14">
            <v>64067.5</v>
          </cell>
          <cell r="X14">
            <v>70080.649999999994</v>
          </cell>
        </row>
        <row r="15">
          <cell r="Q15" t="str">
            <v>Profit Margin%</v>
          </cell>
          <cell r="T15">
            <v>6.6315366295519776E-2</v>
          </cell>
          <cell r="U15">
            <v>8.2257489987677138E-2</v>
          </cell>
          <cell r="V15">
            <v>9.9783549285666642E-2</v>
          </cell>
          <cell r="W15">
            <v>0.1383072193702426</v>
          </cell>
          <cell r="X15">
            <v>0.14275283496597224</v>
          </cell>
        </row>
        <row r="16">
          <cell r="Q16" t="str">
            <v>Profit Margin (FCST)</v>
          </cell>
          <cell r="Y16">
            <v>77615.140200000023</v>
          </cell>
          <cell r="Z16">
            <v>86965.275205999991</v>
          </cell>
          <cell r="AA16">
            <v>89178.289719779976</v>
          </cell>
          <cell r="AB16">
            <v>107712.0605543695</v>
          </cell>
          <cell r="AC16">
            <v>126070.04030503504</v>
          </cell>
        </row>
        <row r="17">
          <cell r="Q17" t="str">
            <v>Profit Margin% (FCST)</v>
          </cell>
          <cell r="Y17">
            <v>0.1501800845875246</v>
          </cell>
          <cell r="Z17">
            <v>0.16038469928724794</v>
          </cell>
          <cell r="AA17">
            <v>0.15570195482215898</v>
          </cell>
          <cell r="AB17">
            <v>0.17682840857303508</v>
          </cell>
          <cell r="AC17">
            <v>0.19195144988889803</v>
          </cell>
        </row>
        <row r="20">
          <cell r="Q20" t="str">
            <v>Salaries and Benefits</v>
          </cell>
          <cell r="T20">
            <v>70854</v>
          </cell>
          <cell r="U20">
            <v>77974</v>
          </cell>
          <cell r="V20">
            <v>81616</v>
          </cell>
          <cell r="W20">
            <v>79006</v>
          </cell>
          <cell r="X20">
            <v>85735</v>
          </cell>
          <cell r="Y20">
            <v>93251.030800000008</v>
          </cell>
          <cell r="Z20">
            <v>99602.602844000008</v>
          </cell>
          <cell r="AA20">
            <v>109483.06949451999</v>
          </cell>
          <cell r="AB20">
            <v>113938.60019863164</v>
          </cell>
          <cell r="AC20">
            <v>122019.53279673966</v>
          </cell>
        </row>
        <row r="21">
          <cell r="Q21" t="str">
            <v>Rent and Overhead</v>
          </cell>
          <cell r="T21">
            <v>32789</v>
          </cell>
          <cell r="U21">
            <v>35375</v>
          </cell>
          <cell r="V21">
            <v>35261</v>
          </cell>
          <cell r="W21">
            <v>38060</v>
          </cell>
          <cell r="X21">
            <v>39236</v>
          </cell>
          <cell r="Y21">
            <v>41211</v>
          </cell>
          <cell r="Z21">
            <v>40518</v>
          </cell>
          <cell r="AA21">
            <v>43010</v>
          </cell>
          <cell r="AB21">
            <v>43800</v>
          </cell>
          <cell r="AC21">
            <v>55000</v>
          </cell>
        </row>
        <row r="22">
          <cell r="Q22" t="str">
            <v>Depreciation &amp; Amortization</v>
          </cell>
          <cell r="T22">
            <v>48741</v>
          </cell>
          <cell r="U22">
            <v>54450</v>
          </cell>
          <cell r="V22">
            <v>51615</v>
          </cell>
          <cell r="W22">
            <v>49630.5</v>
          </cell>
          <cell r="X22">
            <v>48241.35</v>
          </cell>
          <cell r="Y22">
            <v>36770.629000000001</v>
          </cell>
          <cell r="Z22">
            <v>41076.371950000001</v>
          </cell>
          <cell r="AA22">
            <v>43979.609285700004</v>
          </cell>
          <cell r="AB22">
            <v>45937.574249118996</v>
          </cell>
          <cell r="AC22">
            <v>47258.297154765089</v>
          </cell>
        </row>
        <row r="23">
          <cell r="Q23" t="str">
            <v>Interest</v>
          </cell>
          <cell r="T23">
            <v>7500</v>
          </cell>
          <cell r="U23">
            <v>7500</v>
          </cell>
          <cell r="V23">
            <v>4500</v>
          </cell>
          <cell r="W23">
            <v>4500</v>
          </cell>
          <cell r="X23">
            <v>4500</v>
          </cell>
          <cell r="Y23">
            <v>8100</v>
          </cell>
          <cell r="Z23">
            <v>8100</v>
          </cell>
          <cell r="AA23">
            <v>8100</v>
          </cell>
          <cell r="AB23">
            <v>8100</v>
          </cell>
          <cell r="AC23">
            <v>10100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shboard_3"/>
    </sheetNames>
    <sheetDataSet>
      <sheetData sheetId="0"/>
      <sheetData sheetId="1">
        <row r="5">
          <cell r="U5">
            <v>2014</v>
          </cell>
          <cell r="V5">
            <v>2015</v>
          </cell>
          <cell r="W5">
            <v>2016</v>
          </cell>
          <cell r="X5">
            <v>2017</v>
          </cell>
          <cell r="Y5">
            <v>2018</v>
          </cell>
        </row>
        <row r="7">
          <cell r="R7" t="str">
            <v>Cash from Operations</v>
          </cell>
          <cell r="U7">
            <v>28413.537599999996</v>
          </cell>
          <cell r="V7">
            <v>74216.200493633907</v>
          </cell>
          <cell r="W7">
            <v>102016.03165539398</v>
          </cell>
          <cell r="X7">
            <v>116562.23707078592</v>
          </cell>
          <cell r="Y7">
            <v>119940.55427574085</v>
          </cell>
        </row>
        <row r="8">
          <cell r="R8" t="str">
            <v>Cash from Investing</v>
          </cell>
          <cell r="U8">
            <v>-65000</v>
          </cell>
          <cell r="V8">
            <v>-46700</v>
          </cell>
          <cell r="W8">
            <v>-49100</v>
          </cell>
          <cell r="X8">
            <v>-101000</v>
          </cell>
          <cell r="Y8">
            <v>-121000</v>
          </cell>
        </row>
        <row r="9">
          <cell r="R9" t="str">
            <v>Cash from Financing</v>
          </cell>
          <cell r="U9">
            <v>100000</v>
          </cell>
          <cell r="V9">
            <v>0</v>
          </cell>
          <cell r="W9">
            <v>-60000</v>
          </cell>
          <cell r="X9">
            <v>47800</v>
          </cell>
          <cell r="Y9">
            <v>0</v>
          </cell>
        </row>
        <row r="11">
          <cell r="R11" t="str">
            <v>Cash Balance</v>
          </cell>
          <cell r="U11">
            <v>63413.537599999996</v>
          </cell>
          <cell r="V11">
            <v>90929.738093633903</v>
          </cell>
          <cell r="W11">
            <v>83845.769749027881</v>
          </cell>
          <cell r="X11">
            <v>147208.0068198138</v>
          </cell>
          <cell r="Y11">
            <v>146148.56109555467</v>
          </cell>
        </row>
        <row r="14">
          <cell r="R14" t="str">
            <v>Reveneue</v>
          </cell>
          <cell r="U14">
            <v>452316</v>
          </cell>
        </row>
        <row r="15">
          <cell r="R15" t="str">
            <v>COGS</v>
          </cell>
          <cell r="U15">
            <v>-170130</v>
          </cell>
        </row>
        <row r="16">
          <cell r="R16" t="str">
            <v>Gross Profit</v>
          </cell>
          <cell r="U16">
            <v>282186</v>
          </cell>
        </row>
        <row r="17">
          <cell r="R17" t="str">
            <v>Salaries &amp; Benefits</v>
          </cell>
          <cell r="U17">
            <v>-85735</v>
          </cell>
        </row>
        <row r="18">
          <cell r="R18" t="str">
            <v>Rent &amp; Overhead</v>
          </cell>
          <cell r="U18">
            <v>-39236</v>
          </cell>
        </row>
        <row r="19">
          <cell r="R19" t="str">
            <v>Depre. &amp; Amort.</v>
          </cell>
          <cell r="U19">
            <v>-48241.35</v>
          </cell>
        </row>
        <row r="20">
          <cell r="R20" t="str">
            <v>Interest</v>
          </cell>
          <cell r="U20">
            <v>-4500</v>
          </cell>
        </row>
        <row r="21">
          <cell r="R21" t="str">
            <v>Taxes</v>
          </cell>
          <cell r="U21">
            <v>-30292.995724259199</v>
          </cell>
        </row>
        <row r="22">
          <cell r="R22" t="str">
            <v>Net Earnings</v>
          </cell>
          <cell r="U22">
            <v>74180.654275740846</v>
          </cell>
        </row>
        <row r="27">
          <cell r="S27">
            <v>0</v>
          </cell>
          <cell r="T27">
            <v>0.74</v>
          </cell>
          <cell r="U27">
            <v>0</v>
          </cell>
        </row>
        <row r="28">
          <cell r="S28">
            <v>0.8</v>
          </cell>
          <cell r="T28">
            <v>6.0000000000000053E-2</v>
          </cell>
          <cell r="U28">
            <v>0.8</v>
          </cell>
        </row>
        <row r="29">
          <cell r="S29">
            <v>0.1</v>
          </cell>
          <cell r="T29">
            <v>9.9999999999999978E-2</v>
          </cell>
          <cell r="U29">
            <v>0.1</v>
          </cell>
        </row>
        <row r="30">
          <cell r="S30">
            <v>0.1</v>
          </cell>
          <cell r="T30">
            <v>9.9999999999999978E-2</v>
          </cell>
          <cell r="U30">
            <v>0.1</v>
          </cell>
        </row>
        <row r="34">
          <cell r="S34">
            <v>0</v>
          </cell>
          <cell r="T34">
            <v>0.87</v>
          </cell>
          <cell r="U34">
            <v>0</v>
          </cell>
        </row>
        <row r="35">
          <cell r="S35">
            <v>0.8</v>
          </cell>
          <cell r="T35">
            <v>0</v>
          </cell>
          <cell r="U35">
            <v>0.8</v>
          </cell>
        </row>
        <row r="36">
          <cell r="S36">
            <v>0.1</v>
          </cell>
          <cell r="T36">
            <v>3.0000000000000027E-2</v>
          </cell>
          <cell r="U36">
            <v>0.1</v>
          </cell>
        </row>
        <row r="37">
          <cell r="S37">
            <v>0.1</v>
          </cell>
          <cell r="T37">
            <v>9.9999999999999978E-2</v>
          </cell>
          <cell r="U37">
            <v>0.1</v>
          </cell>
        </row>
        <row r="41">
          <cell r="S41">
            <v>0</v>
          </cell>
          <cell r="T41">
            <v>0.79</v>
          </cell>
          <cell r="U41">
            <v>0</v>
          </cell>
        </row>
        <row r="42">
          <cell r="S42">
            <v>0.8</v>
          </cell>
          <cell r="T42">
            <v>1.0000000000000009E-2</v>
          </cell>
          <cell r="U42">
            <v>0.8</v>
          </cell>
        </row>
        <row r="43">
          <cell r="S43">
            <v>0.1</v>
          </cell>
          <cell r="T43">
            <v>9.9999999999999978E-2</v>
          </cell>
          <cell r="U43">
            <v>0.1</v>
          </cell>
        </row>
        <row r="44">
          <cell r="S44">
            <v>0.1</v>
          </cell>
          <cell r="T44">
            <v>9.9999999999999978E-2</v>
          </cell>
          <cell r="U44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DF52-4DD2-441B-84A9-77B954C6759A}">
  <sheetPr>
    <tabColor rgb="FF1E8496"/>
  </sheetPr>
  <dimension ref="B1:Q46"/>
  <sheetViews>
    <sheetView zoomScale="65" zoomScaleNormal="65" workbookViewId="0">
      <selection activeCell="U19" sqref="U19"/>
    </sheetView>
  </sheetViews>
  <sheetFormatPr defaultColWidth="9.1796875" defaultRowHeight="16.5"/>
  <cols>
    <col min="1" max="1" width="9.1796875" style="16"/>
    <col min="2" max="2" width="4.1796875" style="16" customWidth="1"/>
    <col min="3" max="3" width="11" style="16" customWidth="1"/>
    <col min="4" max="4" width="29.1796875" style="16" customWidth="1"/>
    <col min="5" max="16" width="11" style="16" customWidth="1"/>
    <col min="17" max="17" width="4.1796875" style="16" customWidth="1"/>
    <col min="18" max="23" width="11" style="16" customWidth="1"/>
    <col min="24" max="16384" width="9.1796875" style="16"/>
  </cols>
  <sheetData>
    <row r="1" spans="2:17" ht="19.5" customHeight="1"/>
    <row r="2" spans="2:17" ht="19.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7" ht="19.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7"/>
    </row>
    <row r="4" spans="2:17" ht="19.5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</row>
    <row r="5" spans="2:17" ht="19.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7"/>
    </row>
    <row r="6" spans="2:17" ht="19.5" customHeight="1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7"/>
    </row>
    <row r="7" spans="2:17" ht="19.5" customHeight="1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7"/>
    </row>
    <row r="8" spans="2:17" ht="19.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7"/>
    </row>
    <row r="9" spans="2:17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7"/>
    </row>
    <row r="10" spans="2:17" ht="19.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7"/>
    </row>
    <row r="11" spans="2:17" ht="19.5" customHeight="1">
      <c r="B11" s="17"/>
      <c r="C11" s="18"/>
      <c r="D11" s="140" t="s">
        <v>35</v>
      </c>
      <c r="E11" s="140"/>
      <c r="F11" s="140"/>
      <c r="G11" s="140"/>
      <c r="H11" s="140"/>
      <c r="I11" s="140"/>
      <c r="J11" s="140"/>
      <c r="K11" s="18"/>
      <c r="L11" s="18"/>
      <c r="M11" s="18"/>
      <c r="N11" s="18"/>
      <c r="O11" s="18"/>
      <c r="P11" s="18"/>
      <c r="Q11" s="17"/>
    </row>
    <row r="12" spans="2:17" ht="19.5" customHeight="1">
      <c r="B12" s="17"/>
      <c r="C12" s="18"/>
      <c r="D12" s="140"/>
      <c r="E12" s="140"/>
      <c r="F12" s="140"/>
      <c r="G12" s="140"/>
      <c r="H12" s="140"/>
      <c r="I12" s="140"/>
      <c r="J12" s="140"/>
      <c r="K12" s="18"/>
      <c r="L12" s="18"/>
      <c r="M12" s="18"/>
      <c r="N12" s="18"/>
      <c r="O12" s="19"/>
      <c r="P12" s="18"/>
      <c r="Q12" s="17"/>
    </row>
    <row r="13" spans="2:17" ht="19.5" customHeight="1">
      <c r="B13" s="17"/>
      <c r="C13" s="18"/>
      <c r="D13" s="2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1"/>
      <c r="P13" s="18"/>
      <c r="Q13" s="17"/>
    </row>
    <row r="14" spans="2:17" ht="19.5" customHeight="1">
      <c r="B14" s="17"/>
      <c r="C14" s="18"/>
      <c r="D14" s="22" t="s">
        <v>32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7"/>
    </row>
    <row r="15" spans="2:17" ht="19.5" customHeight="1">
      <c r="B15" s="17"/>
      <c r="C15" s="18"/>
      <c r="D15" s="23" t="s">
        <v>108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7"/>
    </row>
    <row r="16" spans="2:17" ht="19.5" customHeight="1">
      <c r="B16" s="17"/>
      <c r="C16" s="18"/>
      <c r="D16" s="23" t="s">
        <v>109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7"/>
    </row>
    <row r="17" spans="2:17" ht="19.5" customHeight="1">
      <c r="B17" s="17"/>
      <c r="C17" s="18"/>
      <c r="D17" s="23" t="s">
        <v>110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7"/>
    </row>
    <row r="18" spans="2:17" ht="19.5" customHeight="1">
      <c r="B18" s="17"/>
      <c r="C18" s="18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7"/>
    </row>
    <row r="19" spans="2:17" ht="19.5" customHeight="1">
      <c r="B19" s="17"/>
      <c r="C19" s="18"/>
      <c r="D19" s="1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7"/>
    </row>
    <row r="20" spans="2:17" ht="19.5" customHeight="1">
      <c r="B20" s="17"/>
      <c r="C20" s="18"/>
      <c r="D20" s="24" t="s">
        <v>34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8"/>
      <c r="Q20" s="17"/>
    </row>
    <row r="21" spans="2:17" ht="19.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7"/>
    </row>
    <row r="22" spans="2:17" ht="19.5" customHeight="1">
      <c r="B22" s="17"/>
      <c r="C22" s="18"/>
      <c r="D22" s="2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/>
    </row>
    <row r="23" spans="2:17" ht="19.5" customHeight="1">
      <c r="B23" s="17"/>
      <c r="C23" s="18"/>
      <c r="D23" s="2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7"/>
    </row>
    <row r="24" spans="2:17" ht="19.5" customHeight="1">
      <c r="B24" s="17"/>
      <c r="C24" s="17"/>
      <c r="D24" s="2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17" ht="19.5" customHeight="1"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7" ht="19.5" customHeight="1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2:17" ht="19.5" customHeight="1"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2:17" ht="19.5" customHeight="1"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2:17" ht="19.5" customHeight="1"/>
    <row r="30" spans="2:17" ht="19.5" customHeight="1"/>
    <row r="31" spans="2:17" ht="19.5" customHeight="1"/>
    <row r="32" spans="2:17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1">
    <mergeCell ref="D11:J12"/>
  </mergeCells>
  <hyperlinks>
    <hyperlink ref="D15" location="'DashBoard 1'!A1" display="Dash Board 1" xr:uid="{E98D8E09-EF6B-4C24-B55A-871B0E18B3F5}"/>
    <hyperlink ref="D16" location="'DashBoard 2'!A1" display="Dash Board 2" xr:uid="{CF400B34-FC27-4EA5-86DC-E5CB2E68E264}"/>
    <hyperlink ref="D17" location="'DashBoard 3'!A1" display="Dash Board 3" xr:uid="{DC1FA41D-A93E-429F-81CB-BEFB22775F36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"/>
  <sheetViews>
    <sheetView showGridLines="0" topLeftCell="A2" zoomScale="85" zoomScaleNormal="85" zoomScaleSheetLayoutView="55" workbookViewId="0"/>
  </sheetViews>
  <sheetFormatPr defaultColWidth="8.81640625" defaultRowHeight="14"/>
  <cols>
    <col min="1" max="1" width="2.81640625" style="1" customWidth="1"/>
    <col min="2" max="2" width="4.81640625" style="1" customWidth="1"/>
    <col min="3" max="3" width="4.1796875" style="1" customWidth="1"/>
    <col min="4" max="14" width="10.54296875" style="1" customWidth="1"/>
    <col min="15" max="17" width="9.453125" style="1" bestFit="1" customWidth="1"/>
    <col min="18" max="16384" width="8.81640625" style="1"/>
  </cols>
  <sheetData>
    <row r="1" spans="2:15" ht="12" customHeight="1">
      <c r="B1" s="4"/>
      <c r="C1" s="5"/>
      <c r="D1" s="4"/>
      <c r="E1" s="5"/>
    </row>
    <row r="2" spans="2:15" s="99" customFormat="1" ht="22.5">
      <c r="B2" s="100" t="s">
        <v>82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6.399999999999999" customHeight="1" thickBot="1">
      <c r="B3" s="101"/>
      <c r="C3" s="101"/>
      <c r="D3" s="101"/>
      <c r="E3" s="101"/>
      <c r="F3" s="101"/>
      <c r="G3" s="101"/>
      <c r="H3" s="101"/>
      <c r="I3" s="101"/>
      <c r="J3" s="3"/>
      <c r="K3" s="3"/>
    </row>
    <row r="4" spans="2:15" ht="16.399999999999999" customHeight="1" thickTop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6.399999999999999" customHeight="1">
      <c r="B5" s="3"/>
      <c r="C5" s="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5.65" customHeight="1">
      <c r="B6" s="141" t="s">
        <v>18</v>
      </c>
      <c r="L6" s="7"/>
      <c r="M6" s="7"/>
      <c r="N6" s="7"/>
    </row>
    <row r="7" spans="2:15" ht="15.65" customHeight="1">
      <c r="B7" s="142"/>
      <c r="L7" s="7"/>
      <c r="M7" s="7"/>
      <c r="N7" s="7"/>
    </row>
    <row r="8" spans="2:15" ht="15.65" customHeight="1">
      <c r="B8" s="142"/>
      <c r="L8" s="7"/>
      <c r="M8" s="7"/>
      <c r="N8" s="7"/>
    </row>
    <row r="9" spans="2:15" ht="15.65" customHeight="1">
      <c r="B9" s="142"/>
      <c r="L9" s="7"/>
      <c r="M9" s="7"/>
      <c r="N9" s="7"/>
    </row>
    <row r="10" spans="2:15" ht="15.65" customHeight="1">
      <c r="B10" s="142"/>
      <c r="L10" s="7"/>
      <c r="M10" s="7"/>
      <c r="N10" s="7"/>
    </row>
    <row r="11" spans="2:15" ht="15.65" customHeight="1">
      <c r="B11" s="142"/>
    </row>
    <row r="12" spans="2:15" ht="15.65" customHeight="1">
      <c r="B12" s="142"/>
    </row>
    <row r="13" spans="2:15" ht="16.399999999999999" customHeight="1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5" ht="16.399999999999999" customHeight="1">
      <c r="B14" s="9"/>
      <c r="C14" s="3"/>
      <c r="D14" s="3"/>
      <c r="E14" s="3"/>
      <c r="F14" s="3"/>
      <c r="G14" s="3"/>
      <c r="H14" s="3"/>
      <c r="I14" s="3"/>
      <c r="J14" s="3"/>
      <c r="K14" s="3"/>
    </row>
    <row r="15" spans="2:15" ht="16.399999999999999" customHeight="1">
      <c r="B15" s="143" t="s">
        <v>13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ht="15.65" customHeight="1">
      <c r="B16" s="144"/>
    </row>
    <row r="17" spans="2:19" ht="15.65" customHeight="1">
      <c r="B17" s="144"/>
    </row>
    <row r="18" spans="2:19" ht="15.65" customHeight="1">
      <c r="B18" s="144"/>
    </row>
    <row r="19" spans="2:19" ht="15.65" customHeight="1">
      <c r="B19" s="144"/>
    </row>
    <row r="20" spans="2:19" ht="15.65" customHeight="1">
      <c r="B20" s="144"/>
    </row>
    <row r="21" spans="2:19" ht="15.65" customHeight="1">
      <c r="B21" s="144"/>
    </row>
    <row r="22" spans="2:19" ht="15.65" customHeight="1">
      <c r="B22" s="9"/>
    </row>
    <row r="23" spans="2:19" ht="16.399999999999999" customHeight="1"/>
    <row r="24" spans="2:19" ht="15.65" customHeight="1">
      <c r="B24" s="141" t="s">
        <v>2</v>
      </c>
    </row>
    <row r="25" spans="2:19" ht="15.65" customHeight="1">
      <c r="B25" s="142"/>
    </row>
    <row r="26" spans="2:19" ht="15.65" customHeight="1">
      <c r="B26" s="142"/>
      <c r="S26" s="8"/>
    </row>
    <row r="27" spans="2:19" ht="15.65" customHeight="1">
      <c r="B27" s="142"/>
    </row>
    <row r="28" spans="2:19" ht="15.65" customHeight="1">
      <c r="B28" s="142"/>
    </row>
    <row r="29" spans="2:19" ht="15.65" customHeight="1">
      <c r="B29" s="142"/>
    </row>
    <row r="30" spans="2:19" ht="15.65" customHeight="1">
      <c r="B30" s="142"/>
    </row>
    <row r="31" spans="2:19" ht="16.399999999999999" customHeight="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9" ht="16.399999999999999" customHeight="1"/>
    <row r="33" spans="1:15" ht="15.65" customHeight="1">
      <c r="B33" s="143" t="s">
        <v>3</v>
      </c>
    </row>
    <row r="34" spans="1:15" ht="15.65" customHeight="1">
      <c r="B34" s="144"/>
    </row>
    <row r="35" spans="1:15" ht="15.65" customHeight="1">
      <c r="B35" s="144"/>
    </row>
    <row r="36" spans="1:15" ht="15.65" customHeight="1">
      <c r="B36" s="144"/>
    </row>
    <row r="37" spans="1:15" ht="15.65" customHeight="1">
      <c r="B37" s="144"/>
    </row>
    <row r="38" spans="1:15" ht="15.65" customHeight="1">
      <c r="B38" s="144"/>
    </row>
    <row r="39" spans="1:15" ht="15.65" customHeight="1">
      <c r="B39" s="144"/>
    </row>
    <row r="44" spans="1:15">
      <c r="A44" s="30" t="s">
        <v>19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6" spans="1:15">
      <c r="D46" s="32" t="s">
        <v>14</v>
      </c>
      <c r="E46" s="38" t="s">
        <v>4</v>
      </c>
      <c r="F46" s="38" t="s">
        <v>5</v>
      </c>
      <c r="G46" s="38" t="s">
        <v>6</v>
      </c>
      <c r="H46" s="38" t="s">
        <v>7</v>
      </c>
      <c r="I46" s="38" t="s">
        <v>8</v>
      </c>
      <c r="J46" s="38" t="s">
        <v>9</v>
      </c>
      <c r="K46" s="38" t="s">
        <v>10</v>
      </c>
      <c r="L46" s="38" t="s">
        <v>11</v>
      </c>
      <c r="M46" s="38" t="s">
        <v>15</v>
      </c>
      <c r="N46" s="38" t="s">
        <v>16</v>
      </c>
      <c r="O46" s="38" t="s">
        <v>17</v>
      </c>
    </row>
    <row r="47" spans="1:15">
      <c r="D47" s="33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>
      <c r="A48" s="31" t="s">
        <v>31</v>
      </c>
      <c r="B48" s="31"/>
      <c r="D48" s="34">
        <v>5000</v>
      </c>
      <c r="E48" s="40">
        <v>6500</v>
      </c>
      <c r="F48" s="40">
        <v>5000</v>
      </c>
      <c r="G48" s="40">
        <v>6800</v>
      </c>
      <c r="H48" s="40">
        <v>6868</v>
      </c>
      <c r="I48" s="40">
        <v>7829.52</v>
      </c>
      <c r="J48" s="40">
        <v>9708.604800000001</v>
      </c>
      <c r="K48" s="40">
        <v>10485.293184000002</v>
      </c>
      <c r="L48" s="40">
        <v>13106.616480000002</v>
      </c>
      <c r="M48" s="40">
        <v>11009.557843200002</v>
      </c>
      <c r="N48" s="40">
        <v>10879.271107904</v>
      </c>
      <c r="O48" s="40">
        <v>12931.722130350699</v>
      </c>
    </row>
    <row r="49" spans="1:15">
      <c r="A49" s="31" t="s">
        <v>12</v>
      </c>
      <c r="B49" s="31"/>
      <c r="D49" s="34">
        <v>4500</v>
      </c>
      <c r="E49" s="40">
        <v>6000</v>
      </c>
      <c r="F49" s="40">
        <v>6000</v>
      </c>
      <c r="G49" s="40">
        <v>6500</v>
      </c>
      <c r="H49" s="40">
        <v>5837.8</v>
      </c>
      <c r="I49" s="40">
        <v>6655.0920000000006</v>
      </c>
      <c r="J49" s="40">
        <v>8252.3140800000001</v>
      </c>
      <c r="K49" s="40">
        <v>8912.4992064000016</v>
      </c>
      <c r="L49" s="40">
        <v>11140.624008000003</v>
      </c>
      <c r="M49" s="40">
        <v>9358.1241667200011</v>
      </c>
      <c r="N49" s="40">
        <v>9077.3804417184019</v>
      </c>
      <c r="O49" s="40">
        <v>8441.9638107981136</v>
      </c>
    </row>
    <row r="50" spans="1:15">
      <c r="A50" s="31"/>
      <c r="B50" s="31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>
      <c r="A51" s="31" t="s">
        <v>2</v>
      </c>
      <c r="B51" s="31"/>
      <c r="D51" s="44">
        <v>8750.0000000000018</v>
      </c>
      <c r="E51" s="45">
        <v>10400</v>
      </c>
      <c r="F51" s="45">
        <v>9250</v>
      </c>
      <c r="G51" s="45">
        <v>12580</v>
      </c>
      <c r="H51" s="45">
        <v>11322</v>
      </c>
      <c r="I51" s="45">
        <v>13926.06</v>
      </c>
      <c r="J51" s="45">
        <v>16293.490199999998</v>
      </c>
      <c r="K51" s="45">
        <v>14175.336473999998</v>
      </c>
      <c r="L51" s="45">
        <v>15876.376850879999</v>
      </c>
      <c r="M51" s="45">
        <v>13653.684091756799</v>
      </c>
      <c r="N51" s="45">
        <v>16292.126182767601</v>
      </c>
      <c r="O51" s="45">
        <v>17209.653753733699</v>
      </c>
    </row>
    <row r="52" spans="1:15">
      <c r="A52" s="31" t="s">
        <v>12</v>
      </c>
      <c r="B52" s="31"/>
      <c r="D52" s="35">
        <v>8000</v>
      </c>
      <c r="E52" s="41">
        <v>9000</v>
      </c>
      <c r="F52" s="41">
        <v>9700</v>
      </c>
      <c r="G52" s="41">
        <v>10000</v>
      </c>
      <c r="H52" s="41">
        <v>9057.6</v>
      </c>
      <c r="I52" s="41">
        <v>11140.848</v>
      </c>
      <c r="J52" s="41">
        <v>13034.792159999999</v>
      </c>
      <c r="K52" s="41">
        <v>11340.269179199999</v>
      </c>
      <c r="L52" s="41">
        <v>12701.101480703999</v>
      </c>
      <c r="M52" s="41">
        <v>10922.94727340544</v>
      </c>
      <c r="N52" s="41">
        <v>12233.700946214092</v>
      </c>
      <c r="O52" s="41">
        <v>12967.723002986939</v>
      </c>
    </row>
    <row r="53" spans="1:15">
      <c r="A53" s="31"/>
      <c r="B53" s="31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>
      <c r="A54" s="31" t="s">
        <v>1</v>
      </c>
      <c r="B54" s="31"/>
      <c r="D54" s="36">
        <v>0.3</v>
      </c>
      <c r="E54" s="42">
        <v>0.32</v>
      </c>
      <c r="F54" s="42">
        <v>0.24</v>
      </c>
      <c r="G54" s="42">
        <v>0.22</v>
      </c>
      <c r="H54" s="42">
        <v>0.23</v>
      </c>
      <c r="I54" s="42">
        <v>0.24000000000000002</v>
      </c>
      <c r="J54" s="42">
        <v>0.25</v>
      </c>
      <c r="K54" s="42">
        <v>0.27</v>
      </c>
      <c r="L54" s="42">
        <v>0.28000000000000003</v>
      </c>
      <c r="M54" s="42">
        <v>0.26</v>
      </c>
      <c r="N54" s="42">
        <v>0.24</v>
      </c>
      <c r="O54" s="42">
        <v>0.22999999999999998</v>
      </c>
    </row>
    <row r="55" spans="1:15">
      <c r="A55" s="31" t="s">
        <v>12</v>
      </c>
      <c r="B55" s="31"/>
      <c r="D55" s="37">
        <v>0.25</v>
      </c>
      <c r="E55" s="43">
        <v>0.25</v>
      </c>
      <c r="F55" s="43">
        <v>0.25</v>
      </c>
      <c r="G55" s="43">
        <v>0.25</v>
      </c>
      <c r="H55" s="43">
        <v>0.25</v>
      </c>
      <c r="I55" s="43">
        <v>0.25</v>
      </c>
      <c r="J55" s="43">
        <v>0.25</v>
      </c>
      <c r="K55" s="43">
        <v>0.25</v>
      </c>
      <c r="L55" s="43">
        <v>0.25</v>
      </c>
      <c r="M55" s="43">
        <v>0.25</v>
      </c>
      <c r="N55" s="43">
        <v>0.25</v>
      </c>
      <c r="O55" s="43">
        <v>0.25</v>
      </c>
    </row>
    <row r="60" spans="1:15">
      <c r="D60" s="10" t="s">
        <v>27</v>
      </c>
      <c r="E60" s="15"/>
      <c r="G60" s="10" t="s">
        <v>28</v>
      </c>
      <c r="H60" s="15"/>
      <c r="I60" s="11"/>
      <c r="J60" s="10" t="s">
        <v>29</v>
      </c>
      <c r="K60" s="15"/>
      <c r="M60" s="10" t="s">
        <v>30</v>
      </c>
      <c r="N60" s="15"/>
    </row>
    <row r="61" spans="1:15">
      <c r="D61" s="50"/>
      <c r="I61" s="12"/>
    </row>
    <row r="62" spans="1:15">
      <c r="D62" s="48" t="s">
        <v>24</v>
      </c>
      <c r="G62" s="48" t="s">
        <v>24</v>
      </c>
      <c r="J62" s="6" t="s">
        <v>24</v>
      </c>
      <c r="M62" s="6" t="s">
        <v>24</v>
      </c>
    </row>
    <row r="63" spans="1:15">
      <c r="D63" s="49" t="s">
        <v>20</v>
      </c>
      <c r="E63" s="14">
        <v>0</v>
      </c>
      <c r="G63" s="49" t="s">
        <v>20</v>
      </c>
      <c r="H63" s="14">
        <v>0</v>
      </c>
      <c r="J63" s="2" t="s">
        <v>20</v>
      </c>
      <c r="K63" s="14">
        <v>0</v>
      </c>
      <c r="M63" s="2" t="s">
        <v>20</v>
      </c>
      <c r="N63" s="14">
        <v>0</v>
      </c>
    </row>
    <row r="64" spans="1:15">
      <c r="D64" s="47" t="s">
        <v>21</v>
      </c>
      <c r="E64" s="13">
        <v>0.3</v>
      </c>
      <c r="G64" s="47" t="s">
        <v>21</v>
      </c>
      <c r="H64" s="13">
        <v>0.3</v>
      </c>
      <c r="J64" s="1" t="s">
        <v>21</v>
      </c>
      <c r="K64" s="13">
        <v>0.3</v>
      </c>
      <c r="M64" s="1" t="s">
        <v>21</v>
      </c>
      <c r="N64" s="13">
        <v>0.3</v>
      </c>
    </row>
    <row r="65" spans="4:14">
      <c r="D65" s="47" t="s">
        <v>22</v>
      </c>
      <c r="E65" s="13">
        <v>0.3</v>
      </c>
      <c r="G65" s="47" t="s">
        <v>22</v>
      </c>
      <c r="H65" s="13">
        <v>0.3</v>
      </c>
      <c r="J65" s="1" t="s">
        <v>22</v>
      </c>
      <c r="K65" s="13">
        <v>0.3</v>
      </c>
      <c r="M65" s="1" t="s">
        <v>22</v>
      </c>
      <c r="N65" s="13">
        <v>0.3</v>
      </c>
    </row>
    <row r="66" spans="4:14">
      <c r="D66" s="47" t="s">
        <v>23</v>
      </c>
      <c r="E66" s="13">
        <v>0.3</v>
      </c>
      <c r="G66" s="47" t="s">
        <v>23</v>
      </c>
      <c r="H66" s="13">
        <v>0.3</v>
      </c>
      <c r="J66" s="1" t="s">
        <v>23</v>
      </c>
      <c r="K66" s="13">
        <v>0.3</v>
      </c>
      <c r="M66" s="1" t="s">
        <v>23</v>
      </c>
      <c r="N66" s="13">
        <v>0.3</v>
      </c>
    </row>
    <row r="67" spans="4:14">
      <c r="D67" s="51" t="s">
        <v>0</v>
      </c>
      <c r="E67" s="52">
        <f>SUM(E63:E66)</f>
        <v>0.89999999999999991</v>
      </c>
      <c r="G67" s="51" t="s">
        <v>0</v>
      </c>
      <c r="H67" s="52">
        <f>SUM(H63:H66)</f>
        <v>0.89999999999999991</v>
      </c>
      <c r="J67" s="51" t="s">
        <v>0</v>
      </c>
      <c r="K67" s="52">
        <f>SUM(K63:K66)</f>
        <v>0.89999999999999991</v>
      </c>
      <c r="M67" s="51" t="s">
        <v>0</v>
      </c>
      <c r="N67" s="52">
        <f>SUM(N63:N66)</f>
        <v>0.89999999999999991</v>
      </c>
    </row>
    <row r="69" spans="4:14">
      <c r="D69" s="6" t="s">
        <v>25</v>
      </c>
      <c r="G69" s="6" t="s">
        <v>25</v>
      </c>
      <c r="J69" s="6" t="s">
        <v>25</v>
      </c>
      <c r="M69" s="6" t="s">
        <v>25</v>
      </c>
    </row>
    <row r="70" spans="4:14">
      <c r="D70" s="49" t="s">
        <v>20</v>
      </c>
      <c r="E70" s="2">
        <f>D71/E67*180</f>
        <v>150</v>
      </c>
      <c r="G70" s="49" t="s">
        <v>20</v>
      </c>
      <c r="H70" s="2">
        <f>G71/H67*180</f>
        <v>80.000000000000014</v>
      </c>
      <c r="J70" s="49" t="s">
        <v>20</v>
      </c>
      <c r="K70" s="2">
        <f>J71/K67*180</f>
        <v>64.000000000000014</v>
      </c>
      <c r="M70" s="49" t="s">
        <v>20</v>
      </c>
      <c r="N70" s="2">
        <f>M71/N67*180</f>
        <v>130.00000000000003</v>
      </c>
    </row>
    <row r="71" spans="4:14">
      <c r="D71" s="53">
        <v>0.75</v>
      </c>
      <c r="E71" s="13">
        <v>4</v>
      </c>
      <c r="G71" s="53">
        <v>0.4</v>
      </c>
      <c r="H71" s="13">
        <v>4</v>
      </c>
      <c r="J71" s="53">
        <v>0.32</v>
      </c>
      <c r="K71" s="13">
        <v>4</v>
      </c>
      <c r="M71" s="53">
        <v>0.65</v>
      </c>
      <c r="N71" s="13">
        <v>4</v>
      </c>
    </row>
    <row r="72" spans="4:14">
      <c r="D72" s="51" t="s">
        <v>26</v>
      </c>
      <c r="E72" s="51">
        <f>360-E70-E71</f>
        <v>206</v>
      </c>
      <c r="G72" s="51" t="s">
        <v>26</v>
      </c>
      <c r="H72" s="51">
        <f>360-H70-H71</f>
        <v>276</v>
      </c>
      <c r="J72" s="51" t="s">
        <v>26</v>
      </c>
      <c r="K72" s="51">
        <f>360-K70-K71</f>
        <v>292</v>
      </c>
      <c r="M72" s="51" t="s">
        <v>26</v>
      </c>
      <c r="N72" s="51">
        <f>360-N70-N71</f>
        <v>225.99999999999997</v>
      </c>
    </row>
  </sheetData>
  <mergeCells count="4">
    <mergeCell ref="B24:B30"/>
    <mergeCell ref="B33:B39"/>
    <mergeCell ref="B6:B12"/>
    <mergeCell ref="B15:B21"/>
  </mergeCells>
  <pageMargins left="0.5" right="0.5" top="0.5" bottom="0.5" header="0.3" footer="0.3"/>
  <pageSetup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3E238-FAD4-42FD-9E1D-9C38A5F37708}">
  <dimension ref="A1:AF55"/>
  <sheetViews>
    <sheetView showGridLines="0" tabSelected="1" topLeftCell="B1" zoomScale="85" zoomScaleNormal="85" workbookViewId="0">
      <selection activeCell="R8" sqref="R8"/>
    </sheetView>
  </sheetViews>
  <sheetFormatPr defaultColWidth="8.90625" defaultRowHeight="14"/>
  <cols>
    <col min="1" max="1" width="6.08984375" style="54" customWidth="1"/>
    <col min="2" max="2" width="9.453125" style="54" customWidth="1"/>
    <col min="3" max="3" width="8" style="54" customWidth="1"/>
    <col min="4" max="4" width="14.08984375" style="54" customWidth="1"/>
    <col min="5" max="5" width="11.08984375" style="54" customWidth="1"/>
    <col min="6" max="6" width="13.453125" style="54" customWidth="1"/>
    <col min="7" max="7" width="4.54296875" style="54" customWidth="1"/>
    <col min="8" max="8" width="9" style="54" customWidth="1"/>
    <col min="9" max="9" width="9.453125" style="54" customWidth="1"/>
    <col min="10" max="10" width="11.453125" style="54" customWidth="1"/>
    <col min="11" max="11" width="12" style="54" bestFit="1" customWidth="1"/>
    <col min="12" max="12" width="10" style="54" customWidth="1"/>
    <col min="13" max="13" width="13.90625" style="54" customWidth="1"/>
    <col min="14" max="14" width="7.36328125" style="54" customWidth="1"/>
    <col min="15" max="15" width="9.90625" style="54" bestFit="1" customWidth="1"/>
    <col min="16" max="18" width="9.90625" style="54" customWidth="1"/>
    <col min="19" max="19" width="8.90625" style="54"/>
    <col min="20" max="20" width="7.54296875" style="54" customWidth="1"/>
    <col min="21" max="23" width="13.453125" style="54" customWidth="1"/>
    <col min="24" max="24" width="12" style="54" bestFit="1" customWidth="1"/>
    <col min="25" max="32" width="13.6328125" style="54" customWidth="1"/>
    <col min="33" max="33" width="9" style="54" bestFit="1" customWidth="1"/>
    <col min="34" max="16384" width="8.90625" style="54"/>
  </cols>
  <sheetData>
    <row r="1" spans="1:32" ht="15" customHeight="1">
      <c r="A1" s="54" t="s">
        <v>36</v>
      </c>
      <c r="B1" s="55"/>
      <c r="D1" s="56"/>
      <c r="AF1" s="57"/>
    </row>
    <row r="2" spans="1:32" s="99" customFormat="1" ht="22.5">
      <c r="B2" s="100" t="s">
        <v>106</v>
      </c>
      <c r="C2" s="98"/>
      <c r="D2" s="98"/>
      <c r="E2" s="98"/>
      <c r="F2" s="98"/>
      <c r="G2" s="98"/>
      <c r="H2" s="98"/>
      <c r="I2" s="98"/>
      <c r="J2" s="98"/>
      <c r="K2" s="98"/>
      <c r="L2" s="98"/>
      <c r="N2" s="98"/>
      <c r="O2" s="58" t="s">
        <v>19</v>
      </c>
      <c r="P2" s="58"/>
      <c r="Q2" s="58"/>
      <c r="R2" s="58"/>
    </row>
    <row r="3" spans="1:32" s="1" customFormat="1" ht="16.399999999999999" customHeight="1" thickBot="1">
      <c r="B3" s="101"/>
      <c r="C3" s="101"/>
      <c r="D3" s="101"/>
      <c r="E3" s="101"/>
      <c r="F3" s="101"/>
      <c r="G3" s="101"/>
      <c r="H3" s="101"/>
      <c r="I3" s="101"/>
      <c r="J3" s="3"/>
      <c r="K3" s="3"/>
    </row>
    <row r="4" spans="1:32" s="1" customFormat="1" ht="16.399999999999999" customHeight="1" thickTop="1">
      <c r="B4" s="3"/>
      <c r="C4" s="3"/>
      <c r="D4" s="3"/>
      <c r="E4" s="3"/>
      <c r="F4" s="3"/>
      <c r="G4" s="3"/>
      <c r="H4" s="3"/>
      <c r="I4" s="3"/>
      <c r="J4" s="3"/>
      <c r="K4" s="3"/>
    </row>
    <row r="5" spans="1:32" ht="23.25" customHeight="1">
      <c r="B5" s="102" t="s">
        <v>38</v>
      </c>
      <c r="C5" s="102"/>
      <c r="D5" s="102"/>
      <c r="E5" s="102"/>
      <c r="F5" s="102"/>
      <c r="G5"/>
      <c r="H5" s="103" t="s">
        <v>39</v>
      </c>
      <c r="I5" s="103"/>
      <c r="J5" s="103"/>
      <c r="K5" s="103"/>
      <c r="L5" s="103"/>
      <c r="M5" s="103"/>
      <c r="W5" s="105" t="s">
        <v>40</v>
      </c>
      <c r="X5" s="105"/>
      <c r="Y5" s="105"/>
      <c r="Z5" s="105"/>
      <c r="AA5" s="105"/>
      <c r="AB5" s="107" t="s">
        <v>41</v>
      </c>
      <c r="AC5" s="107"/>
      <c r="AD5" s="107"/>
      <c r="AE5" s="107"/>
      <c r="AF5" s="107"/>
    </row>
    <row r="6" spans="1:32" ht="15.65" customHeight="1">
      <c r="L6" s="59"/>
      <c r="M6" s="59"/>
      <c r="W6" s="106">
        <v>2014</v>
      </c>
      <c r="X6" s="106">
        <v>2015</v>
      </c>
      <c r="Y6" s="106">
        <v>2016</v>
      </c>
      <c r="Z6" s="106">
        <v>2017</v>
      </c>
      <c r="AA6" s="106">
        <v>2018</v>
      </c>
      <c r="AB6" s="108">
        <v>2019</v>
      </c>
      <c r="AC6" s="108">
        <v>2020</v>
      </c>
      <c r="AD6" s="108">
        <v>2021</v>
      </c>
      <c r="AE6" s="108">
        <v>2022</v>
      </c>
      <c r="AF6" s="108">
        <v>2023</v>
      </c>
    </row>
    <row r="7" spans="1:32" ht="15.65" customHeight="1">
      <c r="L7" s="59"/>
      <c r="M7" s="59"/>
      <c r="T7" s="60" t="s">
        <v>2</v>
      </c>
    </row>
    <row r="8" spans="1:32" ht="15.65" customHeight="1">
      <c r="L8" s="59"/>
      <c r="M8" s="59"/>
      <c r="T8" s="109" t="s">
        <v>42</v>
      </c>
      <c r="U8" s="110"/>
      <c r="V8" s="110"/>
      <c r="W8" s="61">
        <v>102007</v>
      </c>
      <c r="X8" s="61">
        <v>118086</v>
      </c>
      <c r="Y8" s="61">
        <v>131345</v>
      </c>
      <c r="Z8" s="61">
        <v>142341</v>
      </c>
      <c r="AA8" s="61">
        <v>150772</v>
      </c>
      <c r="AB8" s="61">
        <v>165849.20000000001</v>
      </c>
      <c r="AC8" s="61">
        <v>182434.12000000002</v>
      </c>
      <c r="AD8" s="61">
        <v>200677.53200000004</v>
      </c>
      <c r="AE8" s="61">
        <v>220745.28520000007</v>
      </c>
      <c r="AF8" s="61">
        <v>242819.81372000009</v>
      </c>
    </row>
    <row r="9" spans="1:32" ht="15.65" customHeight="1">
      <c r="L9" s="59"/>
      <c r="M9" s="59"/>
      <c r="T9" s="109" t="s">
        <v>43</v>
      </c>
      <c r="U9" s="110"/>
      <c r="V9" s="110"/>
      <c r="W9" s="61">
        <v>156387</v>
      </c>
      <c r="X9" s="61">
        <v>158882</v>
      </c>
      <c r="Y9" s="61">
        <v>160034</v>
      </c>
      <c r="Z9" s="61">
        <v>174988</v>
      </c>
      <c r="AA9" s="61">
        <v>191520</v>
      </c>
      <c r="AB9" s="61">
        <v>192654</v>
      </c>
      <c r="AC9" s="61">
        <v>193569</v>
      </c>
      <c r="AD9" s="61">
        <v>197535</v>
      </c>
      <c r="AE9" s="61">
        <v>205123.64147712005</v>
      </c>
      <c r="AF9" s="61">
        <v>221533.53279528968</v>
      </c>
    </row>
    <row r="10" spans="1:32" ht="15.65" customHeight="1">
      <c r="L10" s="59"/>
      <c r="M10" s="59"/>
      <c r="T10" s="109" t="s">
        <v>44</v>
      </c>
      <c r="U10" s="110"/>
      <c r="V10" s="110"/>
      <c r="W10" s="61">
        <v>134622</v>
      </c>
      <c r="X10" s="61">
        <v>138520</v>
      </c>
      <c r="Y10" s="61">
        <v>143362</v>
      </c>
      <c r="Z10" s="61">
        <v>145897</v>
      </c>
      <c r="AA10" s="61">
        <v>148631</v>
      </c>
      <c r="AB10" s="61">
        <v>158310.6</v>
      </c>
      <c r="AC10" s="61">
        <v>166226.13</v>
      </c>
      <c r="AD10" s="61">
        <v>174537.43650000001</v>
      </c>
      <c r="AE10" s="61">
        <v>183264.30832500002</v>
      </c>
      <c r="AF10" s="61">
        <v>192427.52374125004</v>
      </c>
    </row>
    <row r="11" spans="1:32" ht="15.65" customHeight="1">
      <c r="T11" s="110" t="s">
        <v>45</v>
      </c>
      <c r="U11" s="110"/>
      <c r="V11" s="110"/>
      <c r="W11" s="62">
        <f>SUM(W8:W10)</f>
        <v>393016</v>
      </c>
      <c r="X11" s="62">
        <f t="shared" ref="X11:AF11" si="0">SUM(X8:X10)</f>
        <v>415488</v>
      </c>
      <c r="Y11" s="62">
        <f t="shared" si="0"/>
        <v>434741</v>
      </c>
      <c r="Z11" s="62">
        <f t="shared" si="0"/>
        <v>463226</v>
      </c>
      <c r="AA11" s="62">
        <f t="shared" si="0"/>
        <v>490923</v>
      </c>
      <c r="AB11" s="62">
        <f t="shared" si="0"/>
        <v>516813.80000000005</v>
      </c>
      <c r="AC11" s="62">
        <f t="shared" si="0"/>
        <v>542229.25</v>
      </c>
      <c r="AD11" s="62">
        <f t="shared" si="0"/>
        <v>572749.96849999996</v>
      </c>
      <c r="AE11" s="62">
        <f t="shared" si="0"/>
        <v>609133.23500212014</v>
      </c>
      <c r="AF11" s="62">
        <f t="shared" si="0"/>
        <v>656780.87025653978</v>
      </c>
    </row>
    <row r="12" spans="1:32" ht="15.65" customHeight="1"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ht="16.25" customHeight="1">
      <c r="T13" s="54" t="s">
        <v>46</v>
      </c>
      <c r="W13" s="61">
        <v>207069</v>
      </c>
      <c r="X13" s="61">
        <v>206012</v>
      </c>
      <c r="Y13" s="61">
        <v>218369</v>
      </c>
      <c r="Z13" s="61">
        <v>227962</v>
      </c>
      <c r="AA13" s="61">
        <v>243130</v>
      </c>
      <c r="AB13" s="61">
        <v>259866</v>
      </c>
      <c r="AC13" s="61">
        <v>265967</v>
      </c>
      <c r="AD13" s="61">
        <v>278999</v>
      </c>
      <c r="AE13" s="61">
        <v>289645</v>
      </c>
      <c r="AF13" s="61">
        <v>296333</v>
      </c>
    </row>
    <row r="14" spans="1:32" ht="16.25" customHeight="1">
      <c r="B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</row>
    <row r="15" spans="1:32" ht="16.25" customHeight="1"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T15" s="54" t="s">
        <v>47</v>
      </c>
      <c r="W15" s="62">
        <f>W11-W13-W25</f>
        <v>26063</v>
      </c>
      <c r="X15" s="62">
        <f>X11-X13-X25</f>
        <v>34177</v>
      </c>
      <c r="Y15" s="62">
        <f>Y11-Y13-Y25</f>
        <v>43380</v>
      </c>
      <c r="Z15" s="62">
        <f>Z11-Z13-Z25</f>
        <v>64067.5</v>
      </c>
      <c r="AA15" s="62">
        <f>AA11-AA13-AA25</f>
        <v>70080.649999999994</v>
      </c>
      <c r="AB15" s="134"/>
      <c r="AC15" s="134"/>
      <c r="AD15" s="134"/>
      <c r="AE15" s="134"/>
      <c r="AF15" s="134"/>
    </row>
    <row r="16" spans="1:32" ht="15.65" customHeight="1">
      <c r="T16" s="54" t="s">
        <v>48</v>
      </c>
      <c r="W16" s="65">
        <f>W15/W11</f>
        <v>6.6315366295519776E-2</v>
      </c>
      <c r="X16" s="65">
        <f>X15/X11</f>
        <v>8.2257489987677138E-2</v>
      </c>
      <c r="Y16" s="65">
        <f>Y15/Y11</f>
        <v>9.9783549285666642E-2</v>
      </c>
      <c r="Z16" s="65">
        <f>Z15/Z11</f>
        <v>0.1383072193702426</v>
      </c>
      <c r="AA16" s="65">
        <f>AA15/AA11</f>
        <v>0.14275283496597224</v>
      </c>
      <c r="AB16" s="135"/>
      <c r="AC16" s="136"/>
      <c r="AD16" s="136"/>
      <c r="AE16" s="136"/>
      <c r="AF16" s="136"/>
    </row>
    <row r="17" spans="2:32" ht="24.65" customHeight="1">
      <c r="T17" s="54" t="s">
        <v>49</v>
      </c>
      <c r="W17" s="137"/>
      <c r="X17" s="137"/>
      <c r="Y17" s="137"/>
      <c r="Z17" s="137"/>
      <c r="AA17" s="138"/>
      <c r="AB17" s="62">
        <f>AB11-AB13-AB25</f>
        <v>77615.140200000023</v>
      </c>
      <c r="AC17" s="62">
        <f>AC11-AC13-AC25</f>
        <v>86965.275205999991</v>
      </c>
      <c r="AD17" s="62">
        <f>AD11-AD13-AD25</f>
        <v>89178.289719779976</v>
      </c>
      <c r="AE17" s="62">
        <f>AE11-AE13-AE25</f>
        <v>107712.0605543695</v>
      </c>
      <c r="AF17" s="62">
        <f>AF11-AF13-AF25</f>
        <v>126070.04030503504</v>
      </c>
    </row>
    <row r="18" spans="2:32" ht="23.25" customHeight="1">
      <c r="B18" s="103" t="s">
        <v>50</v>
      </c>
      <c r="C18" s="103"/>
      <c r="D18" s="103"/>
      <c r="E18" s="103"/>
      <c r="F18" s="103"/>
      <c r="G18"/>
      <c r="H18" s="104" t="s">
        <v>51</v>
      </c>
      <c r="I18" s="104"/>
      <c r="J18" s="104"/>
      <c r="K18" s="104"/>
      <c r="L18" s="104"/>
      <c r="M18" s="104"/>
      <c r="T18" s="54" t="s">
        <v>52</v>
      </c>
      <c r="W18" s="137"/>
      <c r="X18" s="137"/>
      <c r="Y18" s="137"/>
      <c r="Z18" s="137"/>
      <c r="AA18" s="138"/>
      <c r="AB18" s="66">
        <f>AB17/AB11</f>
        <v>0.1501800845875246</v>
      </c>
      <c r="AC18" s="66">
        <f>AC17/AC11</f>
        <v>0.16038469928724794</v>
      </c>
      <c r="AD18" s="66">
        <f>AD17/AD11</f>
        <v>0.15570195482215898</v>
      </c>
      <c r="AE18" s="66">
        <f>AE17/AE11</f>
        <v>0.17682840857303508</v>
      </c>
      <c r="AF18" s="66">
        <f>AF17/AF11</f>
        <v>0.19195144988889803</v>
      </c>
    </row>
    <row r="19" spans="2:32" ht="15" customHeight="1"/>
    <row r="20" spans="2:32" ht="15.65" customHeight="1">
      <c r="T20" s="60" t="s">
        <v>53</v>
      </c>
    </row>
    <row r="21" spans="2:32" ht="15.65" customHeight="1">
      <c r="T21" s="112" t="s">
        <v>54</v>
      </c>
      <c r="U21" s="110"/>
      <c r="V21" s="110"/>
      <c r="W21" s="61">
        <v>70854</v>
      </c>
      <c r="X21" s="61">
        <v>77974</v>
      </c>
      <c r="Y21" s="61">
        <v>81616</v>
      </c>
      <c r="Z21" s="61">
        <v>79006</v>
      </c>
      <c r="AA21" s="61">
        <v>85735</v>
      </c>
      <c r="AB21" s="61">
        <v>93251.030800000008</v>
      </c>
      <c r="AC21" s="61">
        <v>99602.602844000008</v>
      </c>
      <c r="AD21" s="61">
        <v>109483.06949451999</v>
      </c>
      <c r="AE21" s="61">
        <v>113938.60019863164</v>
      </c>
      <c r="AF21" s="61">
        <v>122019.53279673966</v>
      </c>
    </row>
    <row r="22" spans="2:32" ht="15.65" customHeight="1">
      <c r="B22" s="63"/>
      <c r="T22" s="112" t="s">
        <v>55</v>
      </c>
      <c r="U22" s="110"/>
      <c r="V22" s="110"/>
      <c r="W22" s="61">
        <v>32789</v>
      </c>
      <c r="X22" s="61">
        <v>35375</v>
      </c>
      <c r="Y22" s="61">
        <v>35261</v>
      </c>
      <c r="Z22" s="61">
        <v>38060</v>
      </c>
      <c r="AA22" s="61">
        <v>39236</v>
      </c>
      <c r="AB22" s="61">
        <v>41211</v>
      </c>
      <c r="AC22" s="61">
        <v>40518</v>
      </c>
      <c r="AD22" s="61">
        <v>43010</v>
      </c>
      <c r="AE22" s="61">
        <v>43800</v>
      </c>
      <c r="AF22" s="61">
        <v>55000</v>
      </c>
    </row>
    <row r="23" spans="2:32" ht="15.65" customHeight="1">
      <c r="B23" s="63"/>
      <c r="T23" s="112" t="s">
        <v>56</v>
      </c>
      <c r="U23" s="110"/>
      <c r="V23" s="110"/>
      <c r="W23" s="61">
        <v>48741</v>
      </c>
      <c r="X23" s="61">
        <v>54450</v>
      </c>
      <c r="Y23" s="61">
        <v>51615</v>
      </c>
      <c r="Z23" s="61">
        <v>49630.5</v>
      </c>
      <c r="AA23" s="61">
        <v>48241.35</v>
      </c>
      <c r="AB23" s="61">
        <v>36770.629000000001</v>
      </c>
      <c r="AC23" s="61">
        <v>41076.371950000001</v>
      </c>
      <c r="AD23" s="61">
        <v>43979.609285700004</v>
      </c>
      <c r="AE23" s="61">
        <v>45937.574249118996</v>
      </c>
      <c r="AF23" s="61">
        <v>47258.297154765089</v>
      </c>
    </row>
    <row r="24" spans="2:32" ht="23.25" customHeight="1">
      <c r="N24" s="59"/>
      <c r="T24" s="112" t="s">
        <v>57</v>
      </c>
      <c r="U24" s="110"/>
      <c r="V24" s="110"/>
      <c r="W24" s="61">
        <v>7500</v>
      </c>
      <c r="X24" s="61">
        <v>7500</v>
      </c>
      <c r="Y24" s="61">
        <v>4500</v>
      </c>
      <c r="Z24" s="61">
        <v>4500</v>
      </c>
      <c r="AA24" s="61">
        <v>4500</v>
      </c>
      <c r="AB24" s="61">
        <v>8100</v>
      </c>
      <c r="AC24" s="61">
        <v>8100</v>
      </c>
      <c r="AD24" s="61">
        <v>8100</v>
      </c>
      <c r="AE24" s="61">
        <v>8100</v>
      </c>
      <c r="AF24" s="61">
        <v>10100</v>
      </c>
    </row>
    <row r="25" spans="2:32" ht="15.65" customHeight="1">
      <c r="T25" s="67" t="s">
        <v>0</v>
      </c>
      <c r="W25" s="68">
        <f t="shared" ref="W25:AF25" si="1">SUM(W21:W24)</f>
        <v>159884</v>
      </c>
      <c r="X25" s="68">
        <f t="shared" si="1"/>
        <v>175299</v>
      </c>
      <c r="Y25" s="68">
        <f t="shared" si="1"/>
        <v>172992</v>
      </c>
      <c r="Z25" s="68">
        <f t="shared" si="1"/>
        <v>171196.5</v>
      </c>
      <c r="AA25" s="68">
        <f t="shared" si="1"/>
        <v>177712.35</v>
      </c>
      <c r="AB25" s="68">
        <f t="shared" si="1"/>
        <v>179332.65980000002</v>
      </c>
      <c r="AC25" s="68">
        <f t="shared" si="1"/>
        <v>189296.97479400001</v>
      </c>
      <c r="AD25" s="68">
        <f t="shared" si="1"/>
        <v>204572.67878021998</v>
      </c>
      <c r="AE25" s="68">
        <f t="shared" si="1"/>
        <v>211776.17444775064</v>
      </c>
      <c r="AF25" s="68">
        <f t="shared" si="1"/>
        <v>234377.82995150474</v>
      </c>
    </row>
    <row r="26" spans="2:32" ht="15.65" customHeight="1"/>
    <row r="27" spans="2:32" ht="15.65" customHeight="1">
      <c r="T27" s="60" t="s">
        <v>58</v>
      </c>
      <c r="W27" s="69"/>
      <c r="X27" s="69"/>
      <c r="Y27" s="69"/>
      <c r="Z27" s="69"/>
      <c r="AB27" s="69"/>
      <c r="AC27" s="69"/>
      <c r="AD27" s="69"/>
      <c r="AE27" s="69"/>
      <c r="AF27" s="69"/>
    </row>
    <row r="28" spans="2:32" ht="15.65" customHeight="1">
      <c r="T28" s="70" t="s">
        <v>2</v>
      </c>
      <c r="W28" s="137"/>
      <c r="X28" s="137"/>
      <c r="Y28" s="137"/>
      <c r="Z28" s="137"/>
      <c r="AA28" s="61">
        <v>475000</v>
      </c>
      <c r="AB28" s="137"/>
      <c r="AC28" s="137"/>
      <c r="AD28" s="137"/>
      <c r="AE28" s="137"/>
      <c r="AF28" s="137"/>
    </row>
    <row r="29" spans="2:32" ht="15.65" customHeight="1">
      <c r="T29" s="70" t="s">
        <v>46</v>
      </c>
      <c r="W29" s="137"/>
      <c r="X29" s="137"/>
      <c r="Y29" s="137"/>
      <c r="Z29" s="137"/>
      <c r="AA29" s="61">
        <v>238000</v>
      </c>
      <c r="AB29" s="137"/>
      <c r="AC29" s="137"/>
      <c r="AD29" s="137"/>
      <c r="AE29" s="137"/>
      <c r="AF29" s="137"/>
    </row>
    <row r="30" spans="2:32" ht="24.65" customHeight="1">
      <c r="S30" s="71"/>
      <c r="T30" s="70" t="s">
        <v>53</v>
      </c>
      <c r="W30" s="137"/>
      <c r="X30" s="137"/>
      <c r="Y30" s="137"/>
      <c r="Z30" s="137"/>
      <c r="AA30" s="61">
        <v>186000</v>
      </c>
      <c r="AB30" s="137"/>
      <c r="AC30" s="137"/>
      <c r="AD30" s="137"/>
      <c r="AE30" s="137"/>
      <c r="AF30" s="137"/>
    </row>
    <row r="31" spans="2:32" ht="23.25" customHeight="1">
      <c r="B31" s="104" t="s">
        <v>59</v>
      </c>
      <c r="C31" s="104"/>
      <c r="D31" s="104"/>
      <c r="E31" s="104"/>
      <c r="F31" s="104"/>
      <c r="G31"/>
      <c r="H31" s="103" t="s">
        <v>60</v>
      </c>
      <c r="I31" s="103"/>
      <c r="J31" s="103"/>
      <c r="K31" s="103"/>
      <c r="L31" s="103"/>
      <c r="M31" s="103"/>
      <c r="S31" s="60"/>
      <c r="T31" s="70" t="s">
        <v>47</v>
      </c>
      <c r="W31" s="137"/>
      <c r="X31" s="137"/>
      <c r="Y31" s="137"/>
      <c r="Z31" s="137"/>
      <c r="AA31" s="61">
        <v>73500</v>
      </c>
      <c r="AB31" s="137"/>
      <c r="AC31" s="137"/>
      <c r="AD31" s="137"/>
      <c r="AE31" s="137"/>
      <c r="AF31" s="137"/>
    </row>
    <row r="32" spans="2:32" ht="16.25" customHeight="1">
      <c r="B32" s="72"/>
      <c r="C32"/>
      <c r="D32" s="73" t="s">
        <v>61</v>
      </c>
      <c r="E32" s="74" t="s">
        <v>62</v>
      </c>
      <c r="F32" s="74"/>
      <c r="H32"/>
      <c r="I32"/>
      <c r="J32" s="75" t="s">
        <v>63</v>
      </c>
      <c r="K32" s="75" t="s">
        <v>64</v>
      </c>
      <c r="L32" s="75" t="s">
        <v>65</v>
      </c>
      <c r="M32" s="75" t="s">
        <v>66</v>
      </c>
      <c r="S32" s="70"/>
      <c r="T32" s="70" t="s">
        <v>48</v>
      </c>
      <c r="W32" s="137"/>
      <c r="X32" s="137"/>
      <c r="Y32" s="137"/>
      <c r="Z32" s="137"/>
      <c r="AA32" s="76">
        <f>AA31/AA28</f>
        <v>0.15473684210526314</v>
      </c>
      <c r="AB32" s="137"/>
      <c r="AC32" s="137"/>
      <c r="AD32" s="137"/>
      <c r="AE32" s="137"/>
      <c r="AF32" s="137"/>
    </row>
    <row r="33" spans="2:32" ht="23.4" customHeight="1">
      <c r="B33" s="72"/>
      <c r="C33" s="77" t="s">
        <v>2</v>
      </c>
      <c r="D33" s="78">
        <f>AVERAGE(W11:AA11)</f>
        <v>439478.8</v>
      </c>
      <c r="E33" s="79"/>
      <c r="F33" s="79"/>
      <c r="G33"/>
      <c r="H33"/>
      <c r="I33" s="77" t="s">
        <v>2</v>
      </c>
      <c r="J33" s="80">
        <f>AA11</f>
        <v>490923</v>
      </c>
      <c r="K33" s="81">
        <f>AA28</f>
        <v>475000</v>
      </c>
      <c r="L33" s="81">
        <f>J33-K33</f>
        <v>15923</v>
      </c>
      <c r="M33" s="82">
        <f>L33/K33</f>
        <v>3.3522105263157895E-2</v>
      </c>
      <c r="S33" s="70"/>
      <c r="AA33" s="57"/>
    </row>
    <row r="34" spans="2:32" ht="5.4" customHeight="1">
      <c r="B34" s="72"/>
      <c r="C34" s="77"/>
      <c r="D34" s="83"/>
      <c r="E34"/>
      <c r="F34"/>
      <c r="G34"/>
      <c r="H34"/>
      <c r="I34" s="77"/>
      <c r="J34" s="84"/>
      <c r="K34" s="84"/>
      <c r="L34" s="84"/>
      <c r="M34" s="85"/>
      <c r="S34" s="70"/>
    </row>
    <row r="35" spans="2:32" ht="23.4" customHeight="1">
      <c r="B35" s="72"/>
      <c r="C35" s="77" t="s">
        <v>46</v>
      </c>
      <c r="D35" s="83">
        <f>AVERAGE(W13:AA13)</f>
        <v>220508.4</v>
      </c>
      <c r="E35"/>
      <c r="F35"/>
      <c r="H35"/>
      <c r="I35" s="77" t="s">
        <v>46</v>
      </c>
      <c r="J35" s="84">
        <f>AA13</f>
        <v>243130</v>
      </c>
      <c r="K35" s="84">
        <f>AA29</f>
        <v>238000</v>
      </c>
      <c r="L35" s="84">
        <f>J35-K35</f>
        <v>5130</v>
      </c>
      <c r="M35" s="85">
        <f>L35/K35</f>
        <v>2.1554621848739495E-2</v>
      </c>
      <c r="S35" s="70"/>
      <c r="T35" s="60" t="s">
        <v>67</v>
      </c>
      <c r="U35" s="68"/>
    </row>
    <row r="36" spans="2:32" ht="5.4" customHeight="1">
      <c r="B36" s="72"/>
      <c r="C36" s="77"/>
      <c r="D36" s="83"/>
      <c r="E36"/>
      <c r="F36"/>
      <c r="H36"/>
      <c r="I36" s="77"/>
      <c r="J36" s="84"/>
      <c r="K36" s="84"/>
      <c r="L36" s="84"/>
      <c r="M36" s="85"/>
      <c r="S36" s="70"/>
      <c r="T36" s="60"/>
      <c r="U36" s="68"/>
    </row>
    <row r="37" spans="2:32" ht="23.4" customHeight="1">
      <c r="B37" s="86"/>
      <c r="C37" s="77" t="s">
        <v>53</v>
      </c>
      <c r="D37" s="83">
        <f>AVERAGE(W25:AA25)</f>
        <v>171416.77</v>
      </c>
      <c r="E37"/>
      <c r="F37"/>
      <c r="H37"/>
      <c r="I37" s="77" t="s">
        <v>53</v>
      </c>
      <c r="J37" s="84">
        <f>AA25</f>
        <v>177712.35</v>
      </c>
      <c r="K37" s="84">
        <f>AA30</f>
        <v>186000</v>
      </c>
      <c r="L37" s="84">
        <f>J37-K37</f>
        <v>-8287.6499999999942</v>
      </c>
      <c r="M37" s="85">
        <f>L37/K37</f>
        <v>-4.4557258064516096E-2</v>
      </c>
      <c r="S37" s="70"/>
      <c r="T37" s="60" t="s">
        <v>68</v>
      </c>
      <c r="W37" s="137"/>
      <c r="X37" s="137"/>
      <c r="Y37" s="137"/>
      <c r="Z37" s="137"/>
      <c r="AB37" s="137"/>
      <c r="AC37" s="137"/>
      <c r="AD37" s="137"/>
      <c r="AE37" s="137"/>
      <c r="AF37" s="137"/>
    </row>
    <row r="38" spans="2:32" ht="5.4" customHeight="1">
      <c r="B38" s="86"/>
      <c r="C38" s="77"/>
      <c r="D38" s="83"/>
      <c r="E38"/>
      <c r="F38"/>
      <c r="H38"/>
      <c r="I38" s="77"/>
      <c r="J38" s="84"/>
      <c r="K38" s="84"/>
      <c r="L38" s="84"/>
      <c r="M38" s="85"/>
      <c r="S38" s="70"/>
      <c r="W38" s="137"/>
      <c r="X38" s="137"/>
      <c r="Y38" s="137"/>
      <c r="Z38" s="137"/>
      <c r="AB38" s="137"/>
      <c r="AC38" s="137"/>
      <c r="AD38" s="137"/>
      <c r="AE38" s="137"/>
      <c r="AF38" s="137"/>
    </row>
    <row r="39" spans="2:32" ht="23.4" customHeight="1">
      <c r="B39" s="86"/>
      <c r="C39" s="77" t="s">
        <v>47</v>
      </c>
      <c r="D39" s="83">
        <f>AVERAGE(W15:AA15)</f>
        <v>47553.63</v>
      </c>
      <c r="E39"/>
      <c r="F39"/>
      <c r="H39"/>
      <c r="I39" s="77" t="s">
        <v>47</v>
      </c>
      <c r="J39" s="84">
        <f>AA15</f>
        <v>70080.649999999994</v>
      </c>
      <c r="K39" s="84">
        <f>AA31</f>
        <v>73500</v>
      </c>
      <c r="L39" s="84">
        <f>J39-K39</f>
        <v>-3419.3500000000058</v>
      </c>
      <c r="M39" s="85">
        <f>L39/K39</f>
        <v>-4.652176870748307E-2</v>
      </c>
      <c r="T39" s="54" t="s">
        <v>69</v>
      </c>
      <c r="W39" s="137"/>
      <c r="X39" s="137"/>
      <c r="Y39" s="137"/>
      <c r="Z39" s="137"/>
      <c r="AA39" s="61">
        <v>395685</v>
      </c>
      <c r="AB39" s="137"/>
      <c r="AC39" s="137"/>
      <c r="AD39" s="137"/>
      <c r="AE39" s="137"/>
      <c r="AF39" s="137"/>
    </row>
    <row r="40" spans="2:32" ht="5.4" customHeight="1">
      <c r="B40" s="86"/>
      <c r="C40" s="77"/>
      <c r="D40"/>
      <c r="E40"/>
      <c r="F40"/>
      <c r="H40"/>
      <c r="I40" s="77"/>
      <c r="J40"/>
      <c r="K40"/>
      <c r="L40"/>
      <c r="M40" s="85"/>
      <c r="W40" s="137"/>
      <c r="X40" s="137"/>
      <c r="Y40" s="137"/>
      <c r="Z40" s="137"/>
      <c r="AA40" s="61"/>
      <c r="AB40" s="137"/>
      <c r="AC40" s="137"/>
      <c r="AD40" s="137"/>
      <c r="AE40" s="137"/>
      <c r="AF40" s="137"/>
    </row>
    <row r="41" spans="2:32" ht="23.4" customHeight="1">
      <c r="B41" s="86"/>
      <c r="C41" s="77" t="s">
        <v>70</v>
      </c>
      <c r="D41" s="87">
        <f>D39/D33</f>
        <v>0.1082046050913036</v>
      </c>
      <c r="E41"/>
      <c r="F41"/>
      <c r="H41"/>
      <c r="I41" s="77" t="s">
        <v>70</v>
      </c>
      <c r="J41" s="88">
        <f>AA16</f>
        <v>0.14275283496597224</v>
      </c>
      <c r="K41" s="88">
        <f>AA32</f>
        <v>0.15473684210526314</v>
      </c>
      <c r="L41" s="88">
        <f>J41-K41</f>
        <v>-1.1984007139290903E-2</v>
      </c>
      <c r="M41" s="85">
        <f>L41/K41</f>
        <v>-7.7447665185893605E-2</v>
      </c>
      <c r="T41" s="54" t="s">
        <v>71</v>
      </c>
      <c r="W41" s="139"/>
      <c r="X41" s="137"/>
      <c r="Y41" s="137"/>
      <c r="Z41" s="137"/>
      <c r="AA41" s="61">
        <v>589610</v>
      </c>
      <c r="AB41" s="137"/>
      <c r="AC41" s="137"/>
      <c r="AD41" s="137"/>
      <c r="AE41" s="137"/>
      <c r="AF41" s="137"/>
    </row>
    <row r="42" spans="2:32" ht="24.65" customHeight="1">
      <c r="H42" s="89"/>
      <c r="I42" s="89"/>
      <c r="M42" s="90"/>
      <c r="T42" s="54" t="s">
        <v>72</v>
      </c>
      <c r="W42" s="137"/>
      <c r="X42" s="137"/>
      <c r="Y42" s="137"/>
      <c r="Z42" s="137"/>
      <c r="AA42" s="68">
        <f>SUM(AA39:AA41)</f>
        <v>985295</v>
      </c>
      <c r="AB42" s="137"/>
      <c r="AC42" s="137"/>
      <c r="AD42" s="137"/>
      <c r="AE42" s="137"/>
      <c r="AF42" s="137"/>
    </row>
    <row r="43" spans="2:32" ht="23.25" customHeight="1">
      <c r="B43" s="103" t="s">
        <v>73</v>
      </c>
      <c r="C43" s="103"/>
      <c r="D43" s="103"/>
      <c r="E43" s="103"/>
      <c r="F43" s="103"/>
      <c r="H43" s="102" t="s">
        <v>74</v>
      </c>
      <c r="I43" s="102"/>
      <c r="J43" s="102"/>
      <c r="K43" s="102"/>
      <c r="L43" s="102"/>
      <c r="M43" s="102"/>
      <c r="N43" s="59"/>
      <c r="T43" s="60" t="s">
        <v>75</v>
      </c>
      <c r="W43" s="137"/>
      <c r="X43" s="137"/>
      <c r="Y43" s="137"/>
      <c r="Z43" s="137"/>
      <c r="AB43" s="137"/>
      <c r="AC43" s="137"/>
      <c r="AD43" s="137"/>
      <c r="AE43" s="137"/>
      <c r="AF43" s="137"/>
    </row>
    <row r="44" spans="2:32" ht="16.5" customHeight="1">
      <c r="B44" s="91" t="s">
        <v>2</v>
      </c>
      <c r="C44" s="91"/>
      <c r="D44" s="91"/>
      <c r="E44" s="91"/>
      <c r="F44" s="92">
        <f>AA11</f>
        <v>490923</v>
      </c>
      <c r="G44"/>
      <c r="H44" s="91" t="s">
        <v>68</v>
      </c>
      <c r="I44" s="91"/>
      <c r="J44" s="91"/>
      <c r="K44" s="91"/>
      <c r="L44" s="91"/>
      <c r="M44" s="91"/>
      <c r="T44" s="54" t="s">
        <v>76</v>
      </c>
      <c r="W44" s="137"/>
      <c r="X44" s="137"/>
      <c r="Y44" s="137"/>
      <c r="Z44" s="137"/>
      <c r="AA44" s="61">
        <v>135374</v>
      </c>
      <c r="AB44" s="137"/>
      <c r="AC44" s="137"/>
      <c r="AD44" s="137"/>
      <c r="AE44" s="137"/>
      <c r="AF44" s="137"/>
    </row>
    <row r="45" spans="2:32" ht="16.5" customHeight="1">
      <c r="B45" t="s">
        <v>46</v>
      </c>
      <c r="C45"/>
      <c r="D45"/>
      <c r="E45"/>
      <c r="F45" s="84">
        <f>AA13</f>
        <v>243130</v>
      </c>
      <c r="G45"/>
      <c r="H45" t="s">
        <v>69</v>
      </c>
      <c r="I45"/>
      <c r="J45"/>
      <c r="K45"/>
      <c r="L45"/>
      <c r="M45" s="84">
        <f>AA39</f>
        <v>395685</v>
      </c>
      <c r="T45" s="54" t="s">
        <v>77</v>
      </c>
      <c r="W45" s="137"/>
      <c r="X45" s="137"/>
      <c r="Y45" s="137"/>
      <c r="Z45" s="137"/>
      <c r="AA45" s="61">
        <v>384962</v>
      </c>
      <c r="AB45" s="137"/>
      <c r="AC45" s="137"/>
      <c r="AD45" s="137"/>
      <c r="AE45" s="137"/>
      <c r="AF45" s="137"/>
    </row>
    <row r="46" spans="2:32" ht="14.5">
      <c r="B46" s="91" t="s">
        <v>53</v>
      </c>
      <c r="C46" s="91"/>
      <c r="D46" s="91"/>
      <c r="E46" s="91"/>
      <c r="F46" s="92"/>
      <c r="G46"/>
      <c r="H46" t="s">
        <v>71</v>
      </c>
      <c r="I46"/>
      <c r="J46"/>
      <c r="K46"/>
      <c r="L46"/>
      <c r="M46" s="84">
        <f>AA41</f>
        <v>589610</v>
      </c>
      <c r="T46" s="54" t="s">
        <v>78</v>
      </c>
      <c r="W46" s="137"/>
      <c r="X46" s="137"/>
      <c r="Y46" s="137"/>
      <c r="Z46" s="137"/>
      <c r="AA46" s="61">
        <v>464959</v>
      </c>
      <c r="AB46" s="137"/>
      <c r="AC46" s="137"/>
      <c r="AD46" s="137"/>
      <c r="AE46" s="137"/>
      <c r="AF46" s="137"/>
    </row>
    <row r="47" spans="2:32" ht="15" thickBot="1">
      <c r="B47" s="93" t="s">
        <v>54</v>
      </c>
      <c r="C47"/>
      <c r="D47"/>
      <c r="E47"/>
      <c r="F47" s="84">
        <f>AA21</f>
        <v>85735</v>
      </c>
      <c r="G47"/>
      <c r="H47" s="94" t="s">
        <v>72</v>
      </c>
      <c r="I47" s="94"/>
      <c r="J47" s="94"/>
      <c r="K47" s="94"/>
      <c r="L47" s="94"/>
      <c r="M47" s="95">
        <f>SUM(M45:M46)</f>
        <v>985295</v>
      </c>
      <c r="T47" s="60" t="s">
        <v>79</v>
      </c>
      <c r="W47" s="137"/>
      <c r="X47" s="137"/>
      <c r="Y47" s="137"/>
      <c r="Z47" s="137"/>
      <c r="AA47" s="68">
        <f>SUM(AA44:AA46)</f>
        <v>985295</v>
      </c>
      <c r="AB47" s="137"/>
      <c r="AC47" s="137"/>
      <c r="AD47" s="137"/>
      <c r="AE47" s="137"/>
      <c r="AF47" s="137"/>
    </row>
    <row r="48" spans="2:32" ht="15" thickTop="1">
      <c r="B48" s="93" t="s">
        <v>55</v>
      </c>
      <c r="C48"/>
      <c r="D48"/>
      <c r="E48"/>
      <c r="F48" s="84">
        <f t="shared" ref="F48:F50" si="2">AA22</f>
        <v>39236</v>
      </c>
      <c r="G48"/>
      <c r="H48" s="91" t="s">
        <v>75</v>
      </c>
      <c r="I48" s="91"/>
      <c r="J48" s="91"/>
      <c r="K48" s="91"/>
      <c r="L48" s="91"/>
      <c r="M48" s="92"/>
    </row>
    <row r="49" spans="2:13" ht="14.5">
      <c r="B49" s="93" t="s">
        <v>56</v>
      </c>
      <c r="C49"/>
      <c r="D49"/>
      <c r="E49"/>
      <c r="F49" s="84">
        <f t="shared" si="2"/>
        <v>48241.35</v>
      </c>
      <c r="G49"/>
      <c r="H49" t="s">
        <v>76</v>
      </c>
      <c r="I49"/>
      <c r="J49"/>
      <c r="K49"/>
      <c r="L49"/>
      <c r="M49" s="84">
        <f>AA44</f>
        <v>135374</v>
      </c>
    </row>
    <row r="50" spans="2:13" ht="14.5">
      <c r="B50" s="93" t="s">
        <v>57</v>
      </c>
      <c r="C50"/>
      <c r="D50"/>
      <c r="E50"/>
      <c r="F50" s="84">
        <f t="shared" si="2"/>
        <v>4500</v>
      </c>
      <c r="G50"/>
      <c r="H50" t="s">
        <v>77</v>
      </c>
      <c r="I50"/>
      <c r="J50"/>
      <c r="K50"/>
      <c r="L50"/>
      <c r="M50" s="84">
        <f t="shared" ref="M50:M51" si="3">AA45</f>
        <v>384962</v>
      </c>
    </row>
    <row r="51" spans="2:13" ht="14.5">
      <c r="B51" s="96" t="s">
        <v>80</v>
      </c>
      <c r="C51" s="96"/>
      <c r="D51" s="96"/>
      <c r="E51" s="96"/>
      <c r="F51" s="97">
        <f>SUM(F47:F50)</f>
        <v>177712.35</v>
      </c>
      <c r="G51"/>
      <c r="H51" s="91" t="s">
        <v>78</v>
      </c>
      <c r="I51" s="91"/>
      <c r="J51" s="91"/>
      <c r="K51" s="91"/>
      <c r="L51" s="91"/>
      <c r="M51" s="84">
        <f t="shared" si="3"/>
        <v>464959</v>
      </c>
    </row>
    <row r="52" spans="2:13" ht="15" thickBot="1">
      <c r="B52" s="94" t="s">
        <v>81</v>
      </c>
      <c r="C52" s="94"/>
      <c r="D52" s="94"/>
      <c r="E52" s="94"/>
      <c r="F52" s="95">
        <f>F44-F45-F51</f>
        <v>70080.649999999994</v>
      </c>
      <c r="G52"/>
      <c r="H52" s="94" t="s">
        <v>79</v>
      </c>
      <c r="I52" s="94"/>
      <c r="J52" s="94"/>
      <c r="K52" s="94"/>
      <c r="L52" s="94"/>
      <c r="M52" s="95">
        <f>SUM(M49:M51)</f>
        <v>985295</v>
      </c>
    </row>
    <row r="53" spans="2:13" ht="14.5" thickTop="1"/>
    <row r="55" spans="2:13" ht="45.9" customHeight="1"/>
  </sheetData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5D495D0-D9D4-4C63-8073-0570737F10D6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M33 M39 M41</xm:sqref>
        </x14:conditionalFormatting>
        <x14:conditionalFormatting xmlns:xm="http://schemas.microsoft.com/office/excel/2006/main">
          <x14:cfRule type="iconSet" priority="1" id="{02D5D3A1-623C-4AEB-9348-270C1B622C5F}">
            <x14:iconSet iconSet="3Triangles" reverse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M35 M37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1D748B10-B882-45C1-B155-DA3715DC2C8A}">
          <x14:colorSeries rgb="FF1E8496"/>
          <x14:colorNegative rgb="FFD00000"/>
          <x14:colorAxis rgb="FF000000"/>
          <x14:colorMarkers theme="6"/>
          <x14:colorFirst rgb="FFD00000"/>
          <x14:colorLast rgb="FFD00000"/>
          <x14:colorHigh rgb="FFD00000"/>
          <x14:colorLow rgb="FFD00000"/>
          <x14:sparklines>
            <x14:sparkline>
              <xm:f>'DashBoard 2'!W16:AA16</xm:f>
              <xm:sqref>F41</xm:sqref>
            </x14:sparkline>
          </x14:sparklines>
        </x14:sparklineGroup>
        <x14:sparklineGroup displayEmptyCellsAs="gap" markers="1" xr2:uid="{4E1E7F04-B68E-47E1-B785-5867F00D10DA}">
          <x14:colorSeries rgb="FFFB4F14"/>
          <x14:colorNegative rgb="FFD00000"/>
          <x14:colorAxis rgb="FF000000"/>
          <x14:colorMarkers theme="6"/>
          <x14:colorFirst rgb="FFD00000"/>
          <x14:colorLast rgb="FFD00000"/>
          <x14:colorHigh rgb="FFD00000"/>
          <x14:colorLow rgb="FFD00000"/>
          <x14:sparklines>
            <x14:sparkline>
              <xm:f>'DashBoard 2'!W15:AA15</xm:f>
              <xm:sqref>F39</xm:sqref>
            </x14:sparkline>
          </x14:sparklines>
        </x14:sparklineGroup>
        <x14:sparklineGroup displayEmptyCellsAs="gap" markers="1" xr2:uid="{7A4D0CB1-D182-45BA-805E-4CCB3012AECE}">
          <x14:colorSeries rgb="FF1E8496"/>
          <x14:colorNegative rgb="FFD00000"/>
          <x14:colorAxis rgb="FF000000"/>
          <x14:colorMarkers theme="6"/>
          <x14:colorFirst rgb="FFD00000"/>
          <x14:colorLast rgb="FFD00000"/>
          <x14:colorHigh rgb="FFD00000"/>
          <x14:colorLow rgb="FFD00000"/>
          <x14:sparklines>
            <x14:sparkline>
              <xm:f>'DashBoard 2'!W25:AA25</xm:f>
              <xm:sqref>F37</xm:sqref>
            </x14:sparkline>
          </x14:sparklines>
        </x14:sparklineGroup>
        <x14:sparklineGroup displayEmptyCellsAs="gap" markers="1" xr2:uid="{9013C8B7-E91E-4A3E-8C9D-2AB03EF65F98}">
          <x14:colorSeries rgb="FFFB4F14"/>
          <x14:colorNegative rgb="FFD00000"/>
          <x14:colorAxis rgb="FF000000"/>
          <x14:colorMarkers theme="6"/>
          <x14:colorFirst rgb="FFD00000"/>
          <x14:colorLast rgb="FFD00000"/>
          <x14:colorHigh rgb="FFD00000"/>
          <x14:colorLow rgb="FFD00000"/>
          <x14:sparklines>
            <x14:sparkline>
              <xm:f>'DashBoard 2'!W13:AA13</xm:f>
              <xm:sqref>F35</xm:sqref>
            </x14:sparkline>
          </x14:sparklines>
        </x14:sparklineGroup>
        <x14:sparklineGroup displayEmptyCellsAs="gap" markers="1" xr2:uid="{77AFD8E3-0F4B-4C84-8C18-CC33048D72C6}">
          <x14:colorSeries rgb="FF1E8496"/>
          <x14:colorNegative rgb="FFD00000"/>
          <x14:colorAxis rgb="FF000000"/>
          <x14:colorMarkers theme="6"/>
          <x14:colorFirst rgb="FFD00000"/>
          <x14:colorLast rgb="FFD00000"/>
          <x14:colorHigh rgb="FFD00000"/>
          <x14:colorLow rgb="FFD00000"/>
          <x14:sparklines>
            <x14:sparkline>
              <xm:f>'DashBoard 2'!W11:AA11</xm:f>
              <xm:sqref>F33</xm:sqref>
            </x14:sparkline>
          </x14:sparklines>
        </x14:sparklineGroup>
        <x14:sparklineGroup type="column" displayEmptyCellsAs="gap" xr2:uid="{43A05588-9AC8-49A8-AB36-F6C39EAC9E91}">
          <x14:colorSeries rgb="FF1E8496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'DashBoard 2'!W11:AA11</xm:f>
              <xm:sqref>E33</xm:sqref>
            </x14:sparkline>
          </x14:sparklines>
        </x14:sparklineGroup>
        <x14:sparklineGroup type="column" displayEmptyCellsAs="gap" xr2:uid="{42C15FB9-40D2-4BD4-A7B0-693DC6C032B7}">
          <x14:colorSeries rgb="FFFB4F14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'DashBoard 2'!W13:AA13</xm:f>
              <xm:sqref>E35</xm:sqref>
            </x14:sparkline>
          </x14:sparklines>
        </x14:sparklineGroup>
        <x14:sparklineGroup type="column" displayEmptyCellsAs="gap" xr2:uid="{3B6925CE-7244-40ED-B625-EC1760BC3270}">
          <x14:colorSeries rgb="FF1E8496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'DashBoard 2'!W25:AA25</xm:f>
              <xm:sqref>E37</xm:sqref>
            </x14:sparkline>
          </x14:sparklines>
        </x14:sparklineGroup>
        <x14:sparklineGroup type="column" displayEmptyCellsAs="gap" xr2:uid="{14ADECE7-8D28-4FAB-AF93-1F11EA984A63}">
          <x14:colorSeries rgb="FFFB4F14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'DashBoard 2'!W15:AA15</xm:f>
              <xm:sqref>E39</xm:sqref>
            </x14:sparkline>
          </x14:sparklines>
        </x14:sparklineGroup>
        <x14:sparklineGroup type="column" displayEmptyCellsAs="gap" xr2:uid="{D4859F2F-A7D6-405D-8F4A-12A83CC68CA4}">
          <x14:colorSeries rgb="FF1E8496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'DashBoard 2'!W16:AA16</xm:f>
              <xm:sqref>E41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62D36-AB1A-420D-ACA9-FBD0A23A9576}">
  <dimension ref="B1:AG47"/>
  <sheetViews>
    <sheetView showGridLines="0" zoomScale="85" zoomScaleNormal="85" workbookViewId="0"/>
  </sheetViews>
  <sheetFormatPr defaultColWidth="8.90625" defaultRowHeight="14"/>
  <cols>
    <col min="1" max="1" width="6.08984375" style="54" customWidth="1"/>
    <col min="2" max="7" width="9.453125" style="54" customWidth="1"/>
    <col min="8" max="8" width="12.6328125" style="54" customWidth="1"/>
    <col min="9" max="13" width="9.453125" style="54" customWidth="1"/>
    <col min="14" max="14" width="13.453125" style="54" customWidth="1"/>
    <col min="15" max="15" width="7.453125" style="54" customWidth="1"/>
    <col min="16" max="20" width="9.36328125" style="54" customWidth="1"/>
    <col min="21" max="21" width="10.08984375" style="54" customWidth="1"/>
    <col min="22" max="24" width="13.90625" style="54" customWidth="1"/>
    <col min="25" max="33" width="13.6328125" style="54" customWidth="1"/>
    <col min="34" max="34" width="9" style="54" customWidth="1"/>
    <col min="35" max="16384" width="8.90625" style="54"/>
  </cols>
  <sheetData>
    <row r="1" spans="2:29" ht="15.75" customHeight="1">
      <c r="B1" s="55" t="s">
        <v>37</v>
      </c>
      <c r="D1" s="56"/>
    </row>
    <row r="2" spans="2:29" s="99" customFormat="1" ht="22.5">
      <c r="B2" s="100" t="s">
        <v>107</v>
      </c>
      <c r="C2" s="98"/>
      <c r="D2" s="98"/>
      <c r="E2" s="98"/>
      <c r="F2" s="98"/>
      <c r="G2" s="98"/>
      <c r="H2" s="98"/>
      <c r="I2" s="98"/>
      <c r="J2" s="98"/>
      <c r="K2" s="98"/>
      <c r="L2" s="98"/>
      <c r="N2" s="98"/>
      <c r="O2" s="58" t="s">
        <v>19</v>
      </c>
      <c r="P2" s="58"/>
      <c r="Q2" s="58"/>
      <c r="R2" s="58"/>
      <c r="S2" s="58"/>
      <c r="T2" s="58"/>
      <c r="U2" s="58"/>
    </row>
    <row r="3" spans="2:29" s="1" customFormat="1" ht="16.399999999999999" customHeight="1" thickBot="1">
      <c r="B3" s="101"/>
      <c r="C3" s="101"/>
      <c r="D3" s="101"/>
      <c r="E3" s="101"/>
      <c r="F3" s="101"/>
      <c r="G3" s="101"/>
      <c r="H3" s="101"/>
      <c r="I3" s="101"/>
      <c r="J3" s="3"/>
      <c r="K3" s="3"/>
    </row>
    <row r="4" spans="2:29" s="1" customFormat="1" ht="16.399999999999999" customHeight="1" thickTop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29" ht="23.25" customHeight="1">
      <c r="B5" s="103" t="s">
        <v>83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X5" s="59"/>
      <c r="Y5" s="59"/>
      <c r="Z5" s="59"/>
      <c r="AA5" s="59"/>
      <c r="AB5" s="59"/>
    </row>
    <row r="6" spans="2:29" ht="15.65" customHeight="1" thickBot="1">
      <c r="L6" s="59"/>
      <c r="M6" s="59"/>
      <c r="N6" s="59"/>
      <c r="X6" s="120">
        <v>2014</v>
      </c>
      <c r="Y6" s="120">
        <v>2015</v>
      </c>
      <c r="Z6" s="120">
        <v>2016</v>
      </c>
      <c r="AA6" s="120">
        <v>2017</v>
      </c>
      <c r="AB6" s="120">
        <v>2018</v>
      </c>
    </row>
    <row r="7" spans="2:29" ht="15.65" customHeight="1" thickTop="1">
      <c r="L7" s="59"/>
      <c r="M7" s="59"/>
      <c r="N7" s="59"/>
      <c r="X7" s="119"/>
      <c r="Y7" s="119"/>
      <c r="Z7" s="119"/>
      <c r="AA7" s="119"/>
      <c r="AB7" s="119"/>
    </row>
    <row r="8" spans="2:29" ht="15.65" customHeight="1">
      <c r="L8" s="59"/>
      <c r="M8" s="59"/>
      <c r="N8" s="59"/>
      <c r="U8" s="112" t="s">
        <v>84</v>
      </c>
      <c r="V8" s="110"/>
      <c r="W8" s="110"/>
      <c r="X8" s="111">
        <v>28413.537599999996</v>
      </c>
      <c r="Y8" s="111">
        <v>74216.200493633907</v>
      </c>
      <c r="Z8" s="111">
        <v>102016.03165539398</v>
      </c>
      <c r="AA8" s="111">
        <v>116562.23707078592</v>
      </c>
      <c r="AB8" s="111">
        <v>119940.55427574085</v>
      </c>
      <c r="AC8" s="61"/>
    </row>
    <row r="9" spans="2:29" ht="15.65" customHeight="1">
      <c r="L9" s="59"/>
      <c r="N9" s="59"/>
      <c r="U9" s="112" t="s">
        <v>85</v>
      </c>
      <c r="V9" s="110"/>
      <c r="W9" s="110"/>
      <c r="X9" s="111">
        <v>-65000</v>
      </c>
      <c r="Y9" s="111">
        <v>-46700</v>
      </c>
      <c r="Z9" s="111">
        <v>-49100</v>
      </c>
      <c r="AA9" s="111">
        <v>-101000</v>
      </c>
      <c r="AB9" s="111">
        <v>-121000</v>
      </c>
    </row>
    <row r="10" spans="2:29" ht="15.65" customHeight="1">
      <c r="L10" s="59"/>
      <c r="M10" s="59"/>
      <c r="N10" s="59"/>
      <c r="U10" s="112" t="s">
        <v>86</v>
      </c>
      <c r="V10" s="110"/>
      <c r="W10" s="110"/>
      <c r="X10" s="111">
        <v>100000</v>
      </c>
      <c r="Y10" s="111">
        <v>0</v>
      </c>
      <c r="Z10" s="111">
        <v>-60000</v>
      </c>
      <c r="AA10" s="111">
        <v>47800</v>
      </c>
      <c r="AB10" s="111">
        <v>0</v>
      </c>
    </row>
    <row r="11" spans="2:29" ht="15.65" customHeight="1">
      <c r="U11" s="112" t="s">
        <v>87</v>
      </c>
      <c r="V11" s="110"/>
      <c r="W11" s="110"/>
      <c r="X11" s="121">
        <f>SUM(X8:X10)</f>
        <v>63413.537599999996</v>
      </c>
      <c r="Y11" s="121">
        <f t="shared" ref="Y11:AB11" si="0">SUM(Y8:Y10)</f>
        <v>27516.200493633907</v>
      </c>
      <c r="Z11" s="121">
        <f t="shared" si="0"/>
        <v>-7083.9683446060226</v>
      </c>
      <c r="AA11" s="121">
        <f t="shared" si="0"/>
        <v>63362.237070785923</v>
      </c>
      <c r="AB11" s="121">
        <f t="shared" si="0"/>
        <v>-1059.4457242591452</v>
      </c>
    </row>
    <row r="12" spans="2:29" ht="15.65" customHeight="1" thickBot="1">
      <c r="U12" s="122" t="s">
        <v>88</v>
      </c>
      <c r="V12" s="123"/>
      <c r="W12" s="124">
        <v>0</v>
      </c>
      <c r="X12" s="125">
        <f>+W12+X11</f>
        <v>63413.537599999996</v>
      </c>
      <c r="Y12" s="125">
        <f t="shared" ref="Y12:AB12" si="1">+X12+Y11</f>
        <v>90929.738093633903</v>
      </c>
      <c r="Z12" s="125">
        <f t="shared" si="1"/>
        <v>83845.769749027881</v>
      </c>
      <c r="AA12" s="125">
        <f t="shared" si="1"/>
        <v>147208.0068198138</v>
      </c>
      <c r="AB12" s="125">
        <f t="shared" si="1"/>
        <v>146148.56109555467</v>
      </c>
    </row>
    <row r="13" spans="2:29" ht="16.25" customHeight="1" thickTop="1">
      <c r="U13" s="60"/>
    </row>
    <row r="14" spans="2:29" ht="16.25" customHeight="1">
      <c r="B14" s="63"/>
      <c r="U14" s="113" t="s">
        <v>89</v>
      </c>
      <c r="X14" s="114"/>
      <c r="Y14" s="114"/>
      <c r="Z14" s="114"/>
      <c r="AA14" s="114"/>
      <c r="AB14" s="114"/>
    </row>
    <row r="15" spans="2:29" ht="16.25" customHeight="1"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U15" s="112" t="s">
        <v>90</v>
      </c>
      <c r="V15" s="110"/>
      <c r="W15" s="110"/>
      <c r="X15" s="111">
        <v>452316</v>
      </c>
      <c r="Y15"/>
      <c r="Z15" s="115"/>
      <c r="AA15" s="114"/>
    </row>
    <row r="16" spans="2:29" ht="15.65" customHeight="1">
      <c r="U16" s="112" t="s">
        <v>46</v>
      </c>
      <c r="V16" s="110"/>
      <c r="W16" s="110"/>
      <c r="X16" s="111">
        <v>-170130</v>
      </c>
    </row>
    <row r="17" spans="2:33" ht="15.65" customHeight="1">
      <c r="U17" s="112" t="s">
        <v>91</v>
      </c>
      <c r="V17" s="110"/>
      <c r="W17" s="110"/>
      <c r="X17" s="111">
        <v>282186</v>
      </c>
    </row>
    <row r="18" spans="2:33" ht="15.65" customHeight="1">
      <c r="U18" s="112" t="s">
        <v>92</v>
      </c>
      <c r="V18" s="110"/>
      <c r="W18" s="110"/>
      <c r="X18" s="111">
        <v>-85735</v>
      </c>
      <c r="Y18" s="114"/>
      <c r="Z18" s="114"/>
      <c r="AA18" s="114"/>
    </row>
    <row r="19" spans="2:33" ht="15.65" customHeight="1">
      <c r="U19" s="112" t="s">
        <v>93</v>
      </c>
      <c r="V19" s="110"/>
      <c r="W19" s="110"/>
      <c r="X19" s="111">
        <v>-39236</v>
      </c>
      <c r="Y19" s="114"/>
      <c r="Z19" s="114"/>
      <c r="AA19" s="114"/>
      <c r="AC19" s="114"/>
      <c r="AD19" s="114"/>
      <c r="AE19" s="114"/>
      <c r="AF19" s="114"/>
      <c r="AG19" s="114"/>
    </row>
    <row r="20" spans="2:33" ht="15.65" customHeight="1">
      <c r="U20" s="112" t="s">
        <v>94</v>
      </c>
      <c r="V20" s="110"/>
      <c r="W20" s="110"/>
      <c r="X20" s="111">
        <v>-48241.35</v>
      </c>
      <c r="Y20" s="114"/>
      <c r="Z20" s="114"/>
      <c r="AA20" s="114"/>
      <c r="AC20" s="114"/>
      <c r="AD20" s="114"/>
      <c r="AE20" s="114"/>
      <c r="AF20" s="114"/>
      <c r="AG20" s="114"/>
    </row>
    <row r="21" spans="2:33" ht="15.65" customHeight="1">
      <c r="U21" s="112" t="s">
        <v>57</v>
      </c>
      <c r="V21" s="110"/>
      <c r="W21" s="110"/>
      <c r="X21" s="111">
        <v>-4500</v>
      </c>
      <c r="Y21" s="114"/>
      <c r="Z21" s="114"/>
      <c r="AA21" s="114"/>
    </row>
    <row r="22" spans="2:33" ht="15.65" customHeight="1">
      <c r="B22" s="63"/>
      <c r="U22" s="112" t="s">
        <v>95</v>
      </c>
      <c r="V22" s="110"/>
      <c r="W22" s="110"/>
      <c r="X22" s="111">
        <v>-30292.995724259199</v>
      </c>
    </row>
    <row r="23" spans="2:33" ht="15.65" customHeight="1">
      <c r="B23" s="63"/>
      <c r="X23" s="61"/>
    </row>
    <row r="24" spans="2:33" ht="23.25" customHeight="1" thickBot="1">
      <c r="B24" s="103" t="s">
        <v>96</v>
      </c>
      <c r="C24" s="103"/>
      <c r="D24" s="103"/>
      <c r="E24" s="103"/>
      <c r="F24" s="103"/>
      <c r="G24" s="103"/>
      <c r="I24" s="104" t="s">
        <v>97</v>
      </c>
      <c r="J24" s="104"/>
      <c r="K24" s="104"/>
      <c r="L24" s="104"/>
      <c r="M24" s="104"/>
      <c r="N24" s="104"/>
      <c r="O24" s="59"/>
      <c r="U24" s="123" t="s">
        <v>98</v>
      </c>
      <c r="V24" s="123"/>
      <c r="W24" s="123"/>
      <c r="X24" s="126">
        <v>74180.654275740846</v>
      </c>
      <c r="AC24" s="114"/>
      <c r="AD24" s="114"/>
      <c r="AE24" s="114"/>
      <c r="AF24" s="114"/>
      <c r="AG24" s="114"/>
    </row>
    <row r="25" spans="2:33" ht="15.65" customHeight="1" thickTop="1">
      <c r="AD25" s="114"/>
      <c r="AE25" s="114"/>
      <c r="AF25" s="114"/>
      <c r="AG25" s="114"/>
    </row>
    <row r="26" spans="2:33" ht="15.65" customHeight="1">
      <c r="AD26" s="114"/>
      <c r="AE26" s="114"/>
      <c r="AF26" s="114"/>
      <c r="AG26" s="114"/>
    </row>
    <row r="27" spans="2:33" ht="15.65" customHeight="1">
      <c r="U27" s="60" t="s">
        <v>97</v>
      </c>
    </row>
    <row r="28" spans="2:33" ht="15.65" customHeight="1">
      <c r="U28" s="89" t="s">
        <v>99</v>
      </c>
      <c r="V28" s="129" t="s">
        <v>100</v>
      </c>
      <c r="W28" s="116" t="s">
        <v>63</v>
      </c>
      <c r="X28" s="116" t="s">
        <v>100</v>
      </c>
    </row>
    <row r="29" spans="2:33" ht="15.65" customHeight="1">
      <c r="V29" s="130">
        <v>0</v>
      </c>
      <c r="W29" s="117">
        <v>0.74</v>
      </c>
      <c r="X29" s="76">
        <f>V29</f>
        <v>0</v>
      </c>
    </row>
    <row r="30" spans="2:33" ht="15.65" customHeight="1">
      <c r="U30" s="54" t="s">
        <v>101</v>
      </c>
      <c r="V30" s="131">
        <v>0.8</v>
      </c>
      <c r="W30" s="76">
        <f>IF(V30&gt;W29,V30-W29,0)</f>
        <v>6.0000000000000053E-2</v>
      </c>
      <c r="X30" s="76">
        <f t="shared" ref="X30:X32" si="2">V30</f>
        <v>0.8</v>
      </c>
    </row>
    <row r="31" spans="2:33" ht="15.65" customHeight="1">
      <c r="U31" s="54" t="s">
        <v>102</v>
      </c>
      <c r="V31" s="131">
        <v>0.1</v>
      </c>
      <c r="W31" s="76">
        <f>IF(SUM(V30:V31)&gt;SUM(W29:W30),SUM(V30:V31)-SUM(W29:W30),0)</f>
        <v>9.9999999999999978E-2</v>
      </c>
      <c r="X31" s="76">
        <f t="shared" si="2"/>
        <v>0.1</v>
      </c>
    </row>
    <row r="32" spans="2:33" ht="16.25" customHeight="1">
      <c r="U32" s="54" t="s">
        <v>103</v>
      </c>
      <c r="V32" s="132">
        <v>0.1</v>
      </c>
      <c r="W32" s="118">
        <f>IF(V33&gt;SUM(W29:W31),V33-SUM(W29:W31),0)</f>
        <v>9.9999999999999978E-2</v>
      </c>
      <c r="X32" s="118">
        <f t="shared" si="2"/>
        <v>0.1</v>
      </c>
    </row>
    <row r="33" spans="2:33" ht="16.25" customHeight="1">
      <c r="U33" s="127" t="s">
        <v>0</v>
      </c>
      <c r="V33" s="133">
        <f>SUM(V29:V32)</f>
        <v>1</v>
      </c>
      <c r="W33" s="128">
        <f>SUM(W29:W32)</f>
        <v>1</v>
      </c>
      <c r="X33" s="128">
        <f>SUM(X29:X32)</f>
        <v>1</v>
      </c>
    </row>
    <row r="34" spans="2:33" ht="15.65" customHeight="1"/>
    <row r="35" spans="2:33" ht="15.65" customHeight="1">
      <c r="U35" s="89" t="s">
        <v>104</v>
      </c>
      <c r="V35" s="129" t="s">
        <v>100</v>
      </c>
      <c r="W35" s="116" t="s">
        <v>63</v>
      </c>
      <c r="X35" s="116" t="s">
        <v>100</v>
      </c>
    </row>
    <row r="36" spans="2:33" ht="15.65" customHeight="1">
      <c r="V36" s="130">
        <v>0</v>
      </c>
      <c r="W36" s="117">
        <v>0.87</v>
      </c>
      <c r="X36" s="76">
        <f>V36</f>
        <v>0</v>
      </c>
      <c r="AC36" s="114"/>
    </row>
    <row r="37" spans="2:33" ht="15.65" customHeight="1">
      <c r="U37" s="54" t="s">
        <v>101</v>
      </c>
      <c r="V37" s="131">
        <v>0.8</v>
      </c>
      <c r="W37" s="76">
        <f>IF(V37&gt;W36,V37-W36,0)</f>
        <v>0</v>
      </c>
      <c r="X37" s="76">
        <f t="shared" ref="X37:X39" si="3">V37</f>
        <v>0.8</v>
      </c>
    </row>
    <row r="38" spans="2:33" ht="15.65" customHeight="1">
      <c r="U38" s="54" t="s">
        <v>102</v>
      </c>
      <c r="V38" s="131">
        <v>0.1</v>
      </c>
      <c r="W38" s="76">
        <f>IF(SUM(V37:V38)&gt;SUM(W36:W37),SUM(V37:V38)-SUM(W36:W37),0)</f>
        <v>3.0000000000000027E-2</v>
      </c>
      <c r="X38" s="76">
        <f t="shared" si="3"/>
        <v>0.1</v>
      </c>
    </row>
    <row r="39" spans="2:33" ht="15.65" customHeight="1">
      <c r="U39" s="54" t="s">
        <v>103</v>
      </c>
      <c r="V39" s="132">
        <v>0.1</v>
      </c>
      <c r="W39" s="118">
        <f>IF(V40&gt;SUM(W36:W38),V40-SUM(W36:W38),0)</f>
        <v>9.9999999999999978E-2</v>
      </c>
      <c r="X39" s="118">
        <f t="shared" si="3"/>
        <v>0.1</v>
      </c>
    </row>
    <row r="40" spans="2:33" ht="15.65" customHeight="1">
      <c r="U40" s="127" t="s">
        <v>0</v>
      </c>
      <c r="V40" s="133">
        <f>SUM(V36:V39)</f>
        <v>1</v>
      </c>
      <c r="W40" s="128">
        <f>SUM(W36:W39)</f>
        <v>1</v>
      </c>
      <c r="X40" s="128">
        <f>SUM(X36:X39)</f>
        <v>1</v>
      </c>
    </row>
    <row r="42" spans="2:33" ht="23.25" customHeight="1">
      <c r="B42"/>
      <c r="C42"/>
      <c r="D42"/>
      <c r="E42"/>
      <c r="F42"/>
      <c r="G42"/>
      <c r="H42"/>
      <c r="I42"/>
      <c r="O42" s="59"/>
      <c r="U42" s="89" t="s">
        <v>105</v>
      </c>
      <c r="V42" s="129" t="s">
        <v>100</v>
      </c>
      <c r="W42" s="116" t="s">
        <v>63</v>
      </c>
      <c r="X42" s="116" t="s">
        <v>100</v>
      </c>
      <c r="AD42" s="114"/>
      <c r="AE42" s="114"/>
      <c r="AF42" s="114"/>
      <c r="AG42" s="114"/>
    </row>
    <row r="43" spans="2:33">
      <c r="V43" s="130">
        <v>0</v>
      </c>
      <c r="W43" s="117">
        <v>0.79</v>
      </c>
      <c r="X43" s="76">
        <f>V43</f>
        <v>0</v>
      </c>
    </row>
    <row r="44" spans="2:33">
      <c r="U44" s="54" t="s">
        <v>101</v>
      </c>
      <c r="V44" s="131">
        <v>0.8</v>
      </c>
      <c r="W44" s="76">
        <f>IF(V44&gt;W43,V44-W43,0)</f>
        <v>1.0000000000000009E-2</v>
      </c>
      <c r="X44" s="76">
        <f t="shared" ref="X44:X46" si="4">V44</f>
        <v>0.8</v>
      </c>
    </row>
    <row r="45" spans="2:33">
      <c r="U45" s="54" t="s">
        <v>102</v>
      </c>
      <c r="V45" s="131">
        <v>0.1</v>
      </c>
      <c r="W45" s="76">
        <f>IF(SUM(V44:V45)&gt;SUM(W43:W44),SUM(V44:V45)-SUM(W43:W44),0)</f>
        <v>9.9999999999999978E-2</v>
      </c>
      <c r="X45" s="76">
        <f t="shared" si="4"/>
        <v>0.1</v>
      </c>
    </row>
    <row r="46" spans="2:33">
      <c r="U46" s="54" t="s">
        <v>103</v>
      </c>
      <c r="V46" s="132">
        <v>0.1</v>
      </c>
      <c r="W46" s="118">
        <f>IF(V47&gt;SUM(W43:W45),V47-SUM(W43:W45),0)</f>
        <v>9.9999999999999978E-2</v>
      </c>
      <c r="X46" s="118">
        <f t="shared" si="4"/>
        <v>0.1</v>
      </c>
    </row>
    <row r="47" spans="2:33">
      <c r="U47" s="127" t="s">
        <v>0</v>
      </c>
      <c r="V47" s="133">
        <f>SUM(V43:V46)</f>
        <v>1</v>
      </c>
      <c r="W47" s="128">
        <f>SUM(W43:W46)</f>
        <v>1</v>
      </c>
      <c r="X47" s="128">
        <f>SUM(X43:X46)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Sheet</vt:lpstr>
      <vt:lpstr>DashBoard 1</vt:lpstr>
      <vt:lpstr>DashBoard 2</vt:lpstr>
      <vt:lpstr>DashBoard 3</vt:lpstr>
      <vt:lpstr>'DashBoard 1'!Print_Area</vt:lpstr>
    </vt:vector>
  </TitlesOfParts>
  <Company>Onlineshoes.com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Kashif Javaid</cp:lastModifiedBy>
  <cp:lastPrinted>2017-05-18T23:31:57Z</cp:lastPrinted>
  <dcterms:created xsi:type="dcterms:W3CDTF">2016-03-28T18:22:40Z</dcterms:created>
  <dcterms:modified xsi:type="dcterms:W3CDTF">2019-09-23T16:12:42Z</dcterms:modified>
</cp:coreProperties>
</file>